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hidePivotFieldList="1" defaultThemeVersion="166925"/>
  <mc:AlternateContent xmlns:mc="http://schemas.openxmlformats.org/markup-compatibility/2006">
    <mc:Choice Requires="x15">
      <x15ac:absPath xmlns:x15ac="http://schemas.microsoft.com/office/spreadsheetml/2010/11/ac" url="https://d.docs.live.net/8c75200c777a2cb7/Desktop/"/>
    </mc:Choice>
  </mc:AlternateContent>
  <xr:revisionPtr revIDLastSave="6" documentId="13_ncr:1_{002B5FEC-5648-4911-8098-9F47EDF6CA25}" xr6:coauthVersionLast="47" xr6:coauthVersionMax="47" xr10:uidLastSave="{4CC6560F-0B8B-4975-93D6-B19C98D6A8A7}"/>
  <bookViews>
    <workbookView xWindow="-110" yWindow="-110" windowWidth="19420" windowHeight="10300" xr2:uid="{00000000-000D-0000-FFFF-FFFF00000000}"/>
  </bookViews>
  <sheets>
    <sheet name="Dashboard" sheetId="6" r:id="rId1"/>
    <sheet name="AmazonSalesData (1)" sheetId="1" r:id="rId2"/>
    <sheet name="chart" sheetId="4" r:id="rId3"/>
  </sheets>
  <definedNames>
    <definedName name="Slicer_Item_Type">#N/A</definedName>
    <definedName name="Slicer_Region">#N/A</definedName>
    <definedName name="Slicer_Sales_Channel">#N/A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N13" i="1" l="1"/>
  <c r="N11" i="1"/>
  <c r="N3" i="1"/>
  <c r="N9" i="1"/>
  <c r="N6"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2" i="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2" i="1"/>
</calcChain>
</file>

<file path=xl/sharedStrings.xml><?xml version="1.0" encoding="utf-8"?>
<sst xmlns="http://schemas.openxmlformats.org/spreadsheetml/2006/main" count="591" uniqueCount="125">
  <si>
    <t>Region</t>
  </si>
  <si>
    <t>Country</t>
  </si>
  <si>
    <t>Item Type</t>
  </si>
  <si>
    <t>Sales Channel</t>
  </si>
  <si>
    <t>Order Priority</t>
  </si>
  <si>
    <t>Order ID</t>
  </si>
  <si>
    <t>Units Sold</t>
  </si>
  <si>
    <t>Unit Price</t>
  </si>
  <si>
    <t>Unit Cost</t>
  </si>
  <si>
    <t>Total Revenue</t>
  </si>
  <si>
    <t>Total Cost</t>
  </si>
  <si>
    <t>Total Profit</t>
  </si>
  <si>
    <t>Australia and Oceania</t>
  </si>
  <si>
    <t>Tuvalu</t>
  </si>
  <si>
    <t>Baby Food</t>
  </si>
  <si>
    <t>Offline</t>
  </si>
  <si>
    <t>H</t>
  </si>
  <si>
    <t>Central America and the Caribbean</t>
  </si>
  <si>
    <t>Grenada</t>
  </si>
  <si>
    <t>Cereal</t>
  </si>
  <si>
    <t>Online</t>
  </si>
  <si>
    <t>M</t>
  </si>
  <si>
    <t>Europe</t>
  </si>
  <si>
    <t>Russia</t>
  </si>
  <si>
    <t>Office Supplies</t>
  </si>
  <si>
    <t>L</t>
  </si>
  <si>
    <t>Sub-Saharan Africa</t>
  </si>
  <si>
    <t>Sao Tome and Principe</t>
  </si>
  <si>
    <t>Fruits</t>
  </si>
  <si>
    <t>Rwanda</t>
  </si>
  <si>
    <t>Solomon Islands</t>
  </si>
  <si>
    <t>Angola</t>
  </si>
  <si>
    <t>Household</t>
  </si>
  <si>
    <t>Burkina Faso</t>
  </si>
  <si>
    <t>Vegetables</t>
  </si>
  <si>
    <t>Republic of the Congo</t>
  </si>
  <si>
    <t>Personal Care</t>
  </si>
  <si>
    <t>Senegal</t>
  </si>
  <si>
    <t>Asia</t>
  </si>
  <si>
    <t>Kyrgyzstan</t>
  </si>
  <si>
    <t>Cape Verde</t>
  </si>
  <si>
    <t>Clothes</t>
  </si>
  <si>
    <t>Bangladesh</t>
  </si>
  <si>
    <t>Honduras</t>
  </si>
  <si>
    <t>Mongolia</t>
  </si>
  <si>
    <t>Bulgaria</t>
  </si>
  <si>
    <t>Sri Lanka</t>
  </si>
  <si>
    <t>Cosmetics</t>
  </si>
  <si>
    <t>Cameroon</t>
  </si>
  <si>
    <t>Beverages</t>
  </si>
  <si>
    <t>Turkmenistan</t>
  </si>
  <si>
    <t>East Timor</t>
  </si>
  <si>
    <t>Meat</t>
  </si>
  <si>
    <t>Norway</t>
  </si>
  <si>
    <t>Portugal</t>
  </si>
  <si>
    <t>Snacks</t>
  </si>
  <si>
    <t>New Zealand</t>
  </si>
  <si>
    <t xml:space="preserve">Moldova </t>
  </si>
  <si>
    <t>France</t>
  </si>
  <si>
    <t>Kiribati</t>
  </si>
  <si>
    <t>Mali</t>
  </si>
  <si>
    <t>The Gambia</t>
  </si>
  <si>
    <t>Switzerland</t>
  </si>
  <si>
    <t>South Sudan</t>
  </si>
  <si>
    <t>Australia</t>
  </si>
  <si>
    <t>Myanmar</t>
  </si>
  <si>
    <t>Djibouti</t>
  </si>
  <si>
    <t>Costa Rica</t>
  </si>
  <si>
    <t>Middle East and North Africa</t>
  </si>
  <si>
    <t>Syria</t>
  </si>
  <si>
    <t>Brunei</t>
  </si>
  <si>
    <t>Niger</t>
  </si>
  <si>
    <t>Azerbaijan</t>
  </si>
  <si>
    <t>Slovakia</t>
  </si>
  <si>
    <t>Comoros</t>
  </si>
  <si>
    <t>Iceland</t>
  </si>
  <si>
    <t>Macedonia</t>
  </si>
  <si>
    <t>Mauritania</t>
  </si>
  <si>
    <t>Albania</t>
  </si>
  <si>
    <t>Lesotho</t>
  </si>
  <si>
    <t>Saudi Arabia</t>
  </si>
  <si>
    <t>Sierra Leone</t>
  </si>
  <si>
    <t>Cote d'Ivoire</t>
  </si>
  <si>
    <t>Fiji</t>
  </si>
  <si>
    <t>Austria</t>
  </si>
  <si>
    <t>United Kingdom</t>
  </si>
  <si>
    <t>San Marino</t>
  </si>
  <si>
    <t>Libya</t>
  </si>
  <si>
    <t>Haiti</t>
  </si>
  <si>
    <t>Gabon</t>
  </si>
  <si>
    <t>Belize</t>
  </si>
  <si>
    <t>Lithuania</t>
  </si>
  <si>
    <t>Madagascar</t>
  </si>
  <si>
    <t>Democratic Republic of the Congo</t>
  </si>
  <si>
    <t>Pakistan</t>
  </si>
  <si>
    <t>North America</t>
  </si>
  <si>
    <t>Mexico</t>
  </si>
  <si>
    <t>Federated States of Micronesia</t>
  </si>
  <si>
    <t>Laos</t>
  </si>
  <si>
    <t>Monaco</t>
  </si>
  <si>
    <t xml:space="preserve">Samoa </t>
  </si>
  <si>
    <t>Spain</t>
  </si>
  <si>
    <t>Lebanon</t>
  </si>
  <si>
    <t>Iran</t>
  </si>
  <si>
    <t>Zambia</t>
  </si>
  <si>
    <t>Kenya</t>
  </si>
  <si>
    <t>Kuwait</t>
  </si>
  <si>
    <t>Slovenia</t>
  </si>
  <si>
    <t>Romania</t>
  </si>
  <si>
    <t>Nicaragua</t>
  </si>
  <si>
    <t>Malaysia</t>
  </si>
  <si>
    <t>Mozambique</t>
  </si>
  <si>
    <t>Row Labels</t>
  </si>
  <si>
    <t>Grand Total</t>
  </si>
  <si>
    <t>Sum of Units Sold</t>
  </si>
  <si>
    <t>Sum of Total Profit</t>
  </si>
  <si>
    <t>Unit Sold</t>
  </si>
  <si>
    <t>item type</t>
  </si>
  <si>
    <t>Average Units Sold</t>
  </si>
  <si>
    <t>Column Labels</t>
  </si>
  <si>
    <t>Average of Total Revenue</t>
  </si>
  <si>
    <t>Total profit</t>
  </si>
  <si>
    <t>units sold</t>
  </si>
  <si>
    <t>Countries Cover</t>
  </si>
  <si>
    <t>NO. OF ORDERS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</si>
</sst>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164" formatCode="&quot;₹&quot;\ #,##0.00"/>
    <numFmt numFmtId="165" formatCode="0.00,&quot;K&quot;"/>
    <numFmt numFmtId="166" formatCode="00.0,&quot;K&quot;"/>
    <numFmt numFmtId="167" formatCode="mm/dd/yyyy"/>
    <numFmt numFmtId="168" formatCode="[$-F800]dddd\,\ mmmm\ dd\,\ yyyy"/>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9" tint="-0.249977111117893"/>
        <bgColor indexed="64"/>
      </patternFill>
    </fill>
    <fill>
      <patternFill patternType="solid">
        <fgColor theme="9" tint="0.39997558519241921"/>
        <bgColor indexed="64"/>
      </patternFill>
    </fill>
    <fill>
      <patternFill patternType="solid">
        <fgColor theme="1"/>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7">
    <xf numFmtId="0" fontId="0" fillId="0" borderId="0" xfId="0"/>
    <xf numFmtId="0" fontId="0" fillId="34" borderId="10" xfId="0" applyFill="1" applyBorder="1"/>
    <xf numFmtId="164" fontId="0" fillId="34" borderId="10" xfId="0" applyNumberFormat="1" applyFill="1" applyBorder="1"/>
    <xf numFmtId="164" fontId="0" fillId="0" borderId="0" xfId="0" applyNumberFormat="1"/>
    <xf numFmtId="0" fontId="0" fillId="33" borderId="10" xfId="0" applyFill="1" applyBorder="1" applyAlignment="1">
      <alignment horizontal="center"/>
    </xf>
    <xf numFmtId="164" fontId="0" fillId="33" borderId="10" xfId="0" applyNumberFormat="1" applyFill="1" applyBorder="1" applyAlignment="1">
      <alignment horizontal="center"/>
    </xf>
    <xf numFmtId="0" fontId="0" fillId="0" borderId="0" xfId="0" applyAlignment="1">
      <alignment horizontal="center"/>
    </xf>
    <xf numFmtId="0" fontId="0" fillId="0" borderId="0" xfId="0" pivotButton="1"/>
    <xf numFmtId="0" fontId="0" fillId="0" borderId="0" xfId="0" applyAlignment="1">
      <alignment horizontal="left"/>
    </xf>
    <xf numFmtId="0" fontId="0" fillId="0" borderId="0" xfId="0" applyNumberFormat="1"/>
    <xf numFmtId="165" fontId="0" fillId="0" borderId="0" xfId="0" applyNumberFormat="1"/>
    <xf numFmtId="166" fontId="0" fillId="0" borderId="0" xfId="0" applyNumberFormat="1"/>
    <xf numFmtId="0" fontId="0" fillId="35" borderId="0" xfId="0" applyFill="1"/>
    <xf numFmtId="167" fontId="0" fillId="0" borderId="0" xfId="0" applyNumberFormat="1" applyAlignment="1">
      <alignment horizontal="center"/>
    </xf>
    <xf numFmtId="167" fontId="0" fillId="0" borderId="0" xfId="0" applyNumberFormat="1"/>
    <xf numFmtId="168" fontId="0" fillId="0" borderId="0" xfId="0" applyNumberFormat="1" applyAlignment="1">
      <alignment horizontal="center"/>
    </xf>
    <xf numFmtId="168"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0">
    <dxf>
      <numFmt numFmtId="165" formatCode="0.00,&quot;K&quot;"/>
    </dxf>
    <dxf>
      <numFmt numFmtId="165" formatCode="0.00,&quot;K&quot;"/>
    </dxf>
    <dxf>
      <numFmt numFmtId="165" formatCode="0.00,&quot;K&quot;"/>
    </dxf>
    <dxf>
      <numFmt numFmtId="166" formatCode="00.0,&quot;K&quot;"/>
    </dxf>
    <dxf>
      <fill>
        <patternFill>
          <bgColor theme="5"/>
        </patternFill>
      </fill>
    </dxf>
    <dxf>
      <fill>
        <patternFill>
          <bgColor rgb="FFFFFF00"/>
        </patternFill>
      </fill>
    </dxf>
    <dxf>
      <fill>
        <patternFill>
          <bgColor rgb="FFFF0000"/>
        </patternFill>
      </fill>
    </dxf>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
      <fill>
        <patternFill>
          <bgColor theme="1"/>
        </patternFill>
      </fill>
    </dxf>
  </dxfs>
  <tableStyles count="2" defaultTableStyle="TableStyleMedium2" defaultPivotStyle="PivotStyleLight16">
    <tableStyle name="Slicer Style 1" pivot="0" table="0" count="1" xr9:uid="{01556388-738C-486F-B561-4CA8D3604601}">
      <tableStyleElement type="wholeTable" dxfId="9"/>
    </tableStyle>
    <tableStyle name="SlicerStyleDark2 2" pivot="0" table="0" count="10" xr9:uid="{EAD07DFA-5365-46D4-9C63-20D30BCD512D}">
      <tableStyleElement type="wholeTable" dxfId="8"/>
      <tableStyleElement type="headerRow" dxfId="7"/>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auto="1"/>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 Style 1">
        <x14:slicerStyle name="Slicer Style 1"/>
        <x14:slicerStyle name="SlicerStyleDark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[AmazonSalesData (1).xlsx]chart!PivotTable1</c:name>
    <c:fmtId val="5"/>
  </c:pivotSource>
  <c:chart>
    <c:title>
      <c:tx>
        <c:rich>
          <a:bodyPr rot="0" spcFirstLastPara="1" vertOverflow="ellipsis" vert="horz" wrap="square" anchor="ctr" anchorCtr="1"/>
          <a:lstStyle/>
          <a:p>
            <a:pPr>
              <a:defRPr sz="2000" b="1" i="0" u="none" strike="noStrike" kern="1200" cap="none" spc="0" normalizeH="0" baseline="0">
                <a:solidFill>
                  <a:schemeClr val="tx1"/>
                </a:solidFill>
                <a:latin typeface="+mj-lt"/>
                <a:ea typeface="+mj-ea"/>
                <a:cs typeface="+mj-cs"/>
              </a:defRPr>
            </a:pPr>
            <a:r>
              <a:rPr lang="en-US" sz="2400" b="1">
                <a:solidFill>
                  <a:schemeClr val="tx1"/>
                </a:solidFill>
              </a:rPr>
              <a:t>Units sold by Region</a:t>
            </a:r>
          </a:p>
        </c:rich>
      </c:tx>
      <c:overlay val="0"/>
      <c:spPr>
        <a:noFill/>
        <a:ln>
          <a:noFill/>
        </a:ln>
        <a:effectLst/>
      </c:spPr>
      <c:txPr>
        <a:bodyPr rot="0" spcFirstLastPara="1" vertOverflow="ellipsis" vert="horz" wrap="square" anchor="ctr" anchorCtr="1"/>
        <a:lstStyle/>
        <a:p>
          <a:pPr>
            <a:defRPr sz="2000" b="1" i="0" u="none" strike="noStrike" kern="1200" cap="none" spc="0" normalizeH="0" baseline="0">
              <a:solidFill>
                <a:schemeClr val="tx1"/>
              </a:solidFill>
              <a:latin typeface="+mj-lt"/>
              <a:ea typeface="+mj-ea"/>
              <a:cs typeface="+mj-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pivotFmt>
      <c:pivotFmt>
        <c:idx val="2"/>
        <c:spPr>
          <a:solidFill>
            <a:schemeClr val="accent2"/>
          </a:solidFill>
          <a:ln>
            <a:noFill/>
          </a:ln>
          <a:effectLst/>
        </c:spPr>
      </c:pivotFmt>
      <c:pivotFmt>
        <c:idx val="3"/>
        <c:spPr>
          <a:solidFill>
            <a:schemeClr val="accent2"/>
          </a:solidFill>
          <a:ln>
            <a:noFill/>
          </a:ln>
          <a:effectLst/>
        </c:spPr>
      </c:pivotFmt>
      <c:pivotFmt>
        <c:idx val="4"/>
        <c:spPr>
          <a:solidFill>
            <a:schemeClr val="accent2"/>
          </a:solidFill>
          <a:ln>
            <a:noFill/>
          </a:ln>
          <a:effectLst/>
        </c:spPr>
      </c:pivotFmt>
      <c:pivotFmt>
        <c:idx val="5"/>
        <c:spPr>
          <a:solidFill>
            <a:schemeClr val="accent2"/>
          </a:solidFill>
          <a:ln>
            <a:noFill/>
          </a:ln>
          <a:effectLst/>
        </c:spPr>
      </c:pivotFmt>
      <c:pivotFmt>
        <c:idx val="6"/>
        <c:spPr>
          <a:solidFill>
            <a:schemeClr val="accent2"/>
          </a:solidFill>
          <a:ln>
            <a:noFill/>
          </a:ln>
          <a:effectLst/>
        </c:spPr>
      </c:pivotFmt>
      <c:pivotFmt>
        <c:idx val="7"/>
        <c:spPr>
          <a:solidFill>
            <a:schemeClr val="accent2"/>
          </a:solidFill>
          <a:ln>
            <a:noFill/>
          </a:ln>
          <a:effectLst/>
        </c:spPr>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chart!$B$3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chart!$A$4:$A$11</c:f>
              <c:strCache>
                <c:ptCount val="7"/>
                <c:pt idx="0">
                  <c:v>Sub-Saharan Africa</c:v>
                </c:pt>
                <c:pt idx="1">
                  <c:v>Europe</c:v>
                </c:pt>
                <c:pt idx="2">
                  <c:v>Australia and Oceania</c:v>
                </c:pt>
                <c:pt idx="3">
                  <c:v>Asia</c:v>
                </c:pt>
                <c:pt idx="4">
                  <c:v>Middle East and North Africa</c:v>
                </c:pt>
                <c:pt idx="5">
                  <c:v>Central America and the Caribbean</c:v>
                </c:pt>
                <c:pt idx="6">
                  <c:v>North America</c:v>
                </c:pt>
              </c:strCache>
            </c:strRef>
          </c:cat>
          <c:val>
            <c:numRef>
              <c:f>chart!$B$4:$B$11</c:f>
              <c:numCache>
                <c:formatCode>0.00,"K"</c:formatCode>
                <c:ptCount val="7"/>
                <c:pt idx="0">
                  <c:v>182870</c:v>
                </c:pt>
                <c:pt idx="1">
                  <c:v>98117</c:v>
                </c:pt>
                <c:pt idx="2">
                  <c:v>68325</c:v>
                </c:pt>
                <c:pt idx="3">
                  <c:v>59967</c:v>
                </c:pt>
                <c:pt idx="4">
                  <c:v>48678</c:v>
                </c:pt>
                <c:pt idx="5">
                  <c:v>35771</c:v>
                </c:pt>
                <c:pt idx="6">
                  <c:v>19143</c:v>
                </c:pt>
              </c:numCache>
            </c:numRef>
          </c:val>
          <c:extLst>
            <c:ext xmlns:c16="http://schemas.microsoft.com/office/drawing/2014/chart" uri="{C3380CC4-5D6E-409C-BE32-E72D297353CC}">
              <c16:uniqueId val="{00000000-6057-4438-AD69-1DE61077208A}"/>
            </c:ext>
          </c:extLst>
        </c:ser>
        <c:dLbls>
          <c:dLblPos val="ctr"/>
          <c:showLegendKey val="0"/>
          <c:showVal val="1"/>
          <c:showCatName val="0"/>
          <c:showSerName val="0"/>
          <c:showPercent val="0"/>
          <c:showBubbleSize val="0"/>
        </c:dLbls>
        <c:gapWidth val="150"/>
        <c:overlap val="100"/>
        <c:axId val="596816271"/>
        <c:axId val="596817103"/>
      </c:barChart>
      <c:catAx>
        <c:axId val="59681627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cap="none" spc="0" normalizeH="0" baseline="0">
                <a:solidFill>
                  <a:schemeClr val="tx1"/>
                </a:solidFill>
                <a:latin typeface="+mn-lt"/>
                <a:ea typeface="+mn-ea"/>
                <a:cs typeface="+mn-cs"/>
              </a:defRPr>
            </a:pPr>
            <a:endParaRPr lang="en-US"/>
          </a:p>
        </c:txPr>
        <c:crossAx val="596817103"/>
        <c:crosses val="autoZero"/>
        <c:auto val="1"/>
        <c:lblAlgn val="ctr"/>
        <c:lblOffset val="100"/>
        <c:noMultiLvlLbl val="0"/>
      </c:catAx>
      <c:valAx>
        <c:axId val="596817103"/>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00,&quot;K&quot;"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crossAx val="596816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[AmazonSalesData (1).xlsx]chart!PivotTable4</c:name>
    <c:fmtId val="2"/>
  </c:pivotSource>
  <c:chart>
    <c:title>
      <c:tx>
        <c:rich>
          <a:bodyPr rot="0" spcFirstLastPara="1" vertOverflow="ellipsis" vert="horz" wrap="square" anchor="ctr" anchorCtr="1"/>
          <a:lstStyle/>
          <a:p>
            <a:pPr>
              <a:defRPr sz="2000" b="1" i="0" u="none" strike="noStrike" kern="1200" baseline="0">
                <a:solidFill>
                  <a:schemeClr val="dk1">
                    <a:lumMod val="65000"/>
                    <a:lumOff val="35000"/>
                  </a:schemeClr>
                </a:solidFill>
                <a:effectLst/>
                <a:latin typeface="+mn-lt"/>
                <a:ea typeface="+mn-ea"/>
                <a:cs typeface="+mn-cs"/>
              </a:defRPr>
            </a:pPr>
            <a:r>
              <a:rPr lang="en-US" sz="2800" b="1">
                <a:solidFill>
                  <a:schemeClr val="tx1"/>
                </a:solidFill>
              </a:rPr>
              <a:t>Avg Units Sold by Item Type</a:t>
            </a:r>
          </a:p>
        </c:rich>
      </c:tx>
      <c:overlay val="0"/>
      <c:spPr>
        <a:noFill/>
        <a:ln>
          <a:noFill/>
        </a:ln>
        <a:effectLst/>
      </c:spPr>
      <c:txPr>
        <a:bodyPr rot="0" spcFirstLastPara="1" vertOverflow="ellipsis" vert="horz" wrap="square" anchor="ctr" anchorCtr="1"/>
        <a:lstStyle/>
        <a:p>
          <a:pPr>
            <a:defRPr sz="2000" b="1"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chart!$E$3</c:f>
              <c:strCache>
                <c:ptCount val="1"/>
                <c:pt idx="0">
                  <c:v>Total</c:v>
                </c:pt>
              </c:strCache>
            </c:strRef>
          </c:tx>
          <c:spPr>
            <a:solidFill>
              <a:schemeClr val="accent2"/>
            </a:soli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chart!$D$4:$D$16</c:f>
              <c:strCache>
                <c:ptCount val="12"/>
                <c:pt idx="0">
                  <c:v>Beverages</c:v>
                </c:pt>
                <c:pt idx="1">
                  <c:v>Cosmetics</c:v>
                </c:pt>
                <c:pt idx="2">
                  <c:v>Baby Food</c:v>
                </c:pt>
                <c:pt idx="3">
                  <c:v>Clothes</c:v>
                </c:pt>
                <c:pt idx="4">
                  <c:v>Meat</c:v>
                </c:pt>
                <c:pt idx="5">
                  <c:v>Fruits</c:v>
                </c:pt>
                <c:pt idx="6">
                  <c:v>Household</c:v>
                </c:pt>
                <c:pt idx="7">
                  <c:v>Personal Care</c:v>
                </c:pt>
                <c:pt idx="8">
                  <c:v>Snacks</c:v>
                </c:pt>
                <c:pt idx="9">
                  <c:v>Office Supplies</c:v>
                </c:pt>
                <c:pt idx="10">
                  <c:v>Cereal</c:v>
                </c:pt>
                <c:pt idx="11">
                  <c:v>Vegetables</c:v>
                </c:pt>
              </c:strCache>
            </c:strRef>
          </c:cat>
          <c:val>
            <c:numRef>
              <c:f>chart!$E$4:$E$16</c:f>
              <c:numCache>
                <c:formatCode>0.00,"K"</c:formatCode>
                <c:ptCount val="12"/>
                <c:pt idx="0">
                  <c:v>7088.5</c:v>
                </c:pt>
                <c:pt idx="1">
                  <c:v>6439.8461538461543</c:v>
                </c:pt>
                <c:pt idx="2">
                  <c:v>5792.1428571428569</c:v>
                </c:pt>
                <c:pt idx="3">
                  <c:v>5481.5384615384619</c:v>
                </c:pt>
                <c:pt idx="4">
                  <c:v>5337.5</c:v>
                </c:pt>
                <c:pt idx="5">
                  <c:v>4999.8</c:v>
                </c:pt>
                <c:pt idx="6">
                  <c:v>4969.666666666667</c:v>
                </c:pt>
                <c:pt idx="7">
                  <c:v>4870.8</c:v>
                </c:pt>
                <c:pt idx="8">
                  <c:v>4545.666666666667</c:v>
                </c:pt>
                <c:pt idx="9">
                  <c:v>3913.9166666666665</c:v>
                </c:pt>
                <c:pt idx="10">
                  <c:v>3696.7142857142858</c:v>
                </c:pt>
                <c:pt idx="11">
                  <c:v>3341.8333333333335</c:v>
                </c:pt>
              </c:numCache>
            </c:numRef>
          </c:val>
          <c:extLst>
            <c:ext xmlns:c16="http://schemas.microsoft.com/office/drawing/2014/chart" uri="{C3380CC4-5D6E-409C-BE32-E72D297353CC}">
              <c16:uniqueId val="{00000000-3BCE-4423-B181-B4536135BF25}"/>
            </c:ext>
          </c:extLst>
        </c:ser>
        <c:dLbls>
          <c:dLblPos val="inEnd"/>
          <c:showLegendKey val="0"/>
          <c:showVal val="1"/>
          <c:showCatName val="0"/>
          <c:showSerName val="0"/>
          <c:showPercent val="0"/>
          <c:showBubbleSize val="0"/>
        </c:dLbls>
        <c:gapWidth val="41"/>
        <c:axId val="596817519"/>
        <c:axId val="596817935"/>
      </c:barChart>
      <c:catAx>
        <c:axId val="59681751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solidFill>
                <a:effectLst/>
                <a:latin typeface="+mn-lt"/>
                <a:ea typeface="+mn-ea"/>
                <a:cs typeface="+mn-cs"/>
              </a:defRPr>
            </a:pPr>
            <a:endParaRPr lang="en-US"/>
          </a:p>
        </c:txPr>
        <c:crossAx val="596817935"/>
        <c:crosses val="autoZero"/>
        <c:auto val="1"/>
        <c:lblAlgn val="ctr"/>
        <c:lblOffset val="100"/>
        <c:noMultiLvlLbl val="0"/>
      </c:catAx>
      <c:valAx>
        <c:axId val="596817935"/>
        <c:scaling>
          <c:orientation val="minMax"/>
        </c:scaling>
        <c:delete val="1"/>
        <c:axPos val="l"/>
        <c:numFmt formatCode="0.00,&quot;K&quot;" sourceLinked="1"/>
        <c:majorTickMark val="none"/>
        <c:minorTickMark val="none"/>
        <c:tickLblPos val="nextTo"/>
        <c:crossAx val="5968175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[AmazonSalesData (1).xlsx]chart!PivotTable5</c:name>
    <c:fmtId val="9"/>
  </c:pivotSource>
  <c:chart>
    <c:title>
      <c:tx>
        <c:rich>
          <a:bodyPr rot="0" spcFirstLastPara="1" vertOverflow="ellipsis" vert="horz" wrap="square" anchor="ctr" anchorCtr="1"/>
          <a:lstStyle/>
          <a:p>
            <a:pPr>
              <a:defRPr sz="4400" b="1" i="0" u="none" strike="noStrike" kern="1200" baseline="0">
                <a:solidFill>
                  <a:schemeClr val="dk1">
                    <a:lumMod val="65000"/>
                    <a:lumOff val="35000"/>
                  </a:schemeClr>
                </a:solidFill>
                <a:latin typeface="+mn-lt"/>
                <a:ea typeface="+mn-ea"/>
                <a:cs typeface="+mn-cs"/>
              </a:defRPr>
            </a:pPr>
            <a:r>
              <a:rPr lang="en-US" sz="4400">
                <a:solidFill>
                  <a:schemeClr val="tx1"/>
                </a:solidFill>
              </a:rPr>
              <a:t>Sales</a:t>
            </a:r>
            <a:r>
              <a:rPr lang="en-US" sz="4400" baseline="0">
                <a:solidFill>
                  <a:schemeClr val="tx1"/>
                </a:solidFill>
              </a:rPr>
              <a:t> Distribution by Region</a:t>
            </a:r>
            <a:endParaRPr lang="en-US" sz="4400">
              <a:solidFill>
                <a:schemeClr val="tx1"/>
              </a:solidFill>
            </a:endParaRPr>
          </a:p>
        </c:rich>
      </c:tx>
      <c:layout>
        <c:manualLayout>
          <c:xMode val="edge"/>
          <c:yMode val="edge"/>
          <c:x val="0.39761908332886958"/>
          <c:y val="5.9376620230163539E-2"/>
        </c:manualLayout>
      </c:layout>
      <c:overlay val="1"/>
      <c:spPr>
        <a:noFill/>
        <a:ln>
          <a:noFill/>
        </a:ln>
        <a:effectLst/>
      </c:spPr>
      <c:txPr>
        <a:bodyPr rot="0" spcFirstLastPara="1" vertOverflow="ellipsis" vert="horz" wrap="square" anchor="ctr" anchorCtr="1"/>
        <a:lstStyle/>
        <a:p>
          <a:pPr>
            <a:defRPr sz="44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a:outerShdw blurRad="317500" algn="ctr" rotWithShape="0">
              <a:prstClr val="black">
                <a:alpha val="25000"/>
              </a:prstClr>
            </a:outerShdw>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2"/>
          </a:solidFill>
          <a:ln>
            <a:noFill/>
          </a:ln>
          <a:effectLst>
            <a:outerShdw blurRad="317500" algn="ctr" rotWithShape="0">
              <a:prstClr val="black">
                <a:alpha val="25000"/>
              </a:prstClr>
            </a:outerShdw>
          </a:effectLst>
        </c:spPr>
      </c:pivotFmt>
      <c:pivotFmt>
        <c:idx val="2"/>
        <c:spPr>
          <a:solidFill>
            <a:schemeClr val="accent2"/>
          </a:solidFill>
          <a:ln>
            <a:noFill/>
          </a:ln>
          <a:effectLst>
            <a:outerShdw blurRad="317500" algn="ctr" rotWithShape="0">
              <a:prstClr val="black">
                <a:alpha val="25000"/>
              </a:prstClr>
            </a:outerShdw>
          </a:effectLst>
        </c:spPr>
      </c:pivotFmt>
      <c:pivotFmt>
        <c:idx val="3"/>
        <c:spPr>
          <a:solidFill>
            <a:schemeClr val="accent2"/>
          </a:solidFill>
          <a:ln>
            <a:noFill/>
          </a:ln>
          <a:effectLst>
            <a:outerShdw blurRad="317500" algn="ctr" rotWithShape="0">
              <a:prstClr val="black">
                <a:alpha val="25000"/>
              </a:prstClr>
            </a:outerShdw>
          </a:effectLst>
        </c:spPr>
      </c:pivotFmt>
      <c:pivotFmt>
        <c:idx val="4"/>
        <c:spPr>
          <a:solidFill>
            <a:schemeClr val="accent2"/>
          </a:solidFill>
          <a:ln>
            <a:noFill/>
          </a:ln>
          <a:effectLst>
            <a:outerShdw blurRad="317500" algn="ctr" rotWithShape="0">
              <a:prstClr val="black">
                <a:alpha val="25000"/>
              </a:prstClr>
            </a:outerShdw>
          </a:effectLst>
        </c:spPr>
      </c:pivotFmt>
      <c:pivotFmt>
        <c:idx val="5"/>
        <c:spPr>
          <a:solidFill>
            <a:schemeClr val="accent2"/>
          </a:solidFill>
          <a:ln>
            <a:noFill/>
          </a:ln>
          <a:effectLst>
            <a:outerShdw blurRad="317500" algn="ctr" rotWithShape="0">
              <a:prstClr val="black">
                <a:alpha val="25000"/>
              </a:prstClr>
            </a:outerShdw>
          </a:effectLst>
        </c:spPr>
      </c:pivotFmt>
      <c:pivotFmt>
        <c:idx val="6"/>
        <c:spPr>
          <a:solidFill>
            <a:schemeClr val="accent2"/>
          </a:solidFill>
          <a:ln>
            <a:noFill/>
          </a:ln>
          <a:effectLst>
            <a:outerShdw blurRad="317500" algn="ctr" rotWithShape="0">
              <a:prstClr val="black">
                <a:alpha val="25000"/>
              </a:prstClr>
            </a:outerShdw>
          </a:effectLst>
        </c:spPr>
      </c:pivotFmt>
      <c:pivotFmt>
        <c:idx val="7"/>
        <c:spPr>
          <a:solidFill>
            <a:schemeClr val="accent2"/>
          </a:solidFill>
          <a:ln>
            <a:noFill/>
          </a:ln>
          <a:effectLst>
            <a:outerShdw blurRad="317500" algn="ctr" rotWithShape="0">
              <a:prstClr val="black">
                <a:alpha val="25000"/>
              </a:prstClr>
            </a:outerShdw>
          </a:effectLst>
        </c:spPr>
      </c:pivotFmt>
      <c:pivotFmt>
        <c:idx val="8"/>
        <c:spPr>
          <a:solidFill>
            <a:schemeClr val="accent2"/>
          </a:solidFill>
          <a:ln>
            <a:noFill/>
          </a:ln>
          <a:effectLst>
            <a:outerShdw blurRad="317500" algn="ctr" rotWithShape="0">
              <a:prstClr val="black">
                <a:alpha val="25000"/>
              </a:prstClr>
            </a:outerShdw>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2"/>
          </a:solidFill>
          <a:ln>
            <a:noFill/>
          </a:ln>
          <a:effectLst>
            <a:outerShdw blurRad="317500" algn="ctr" rotWithShape="0">
              <a:prstClr val="black">
                <a:alpha val="25000"/>
              </a:prstClr>
            </a:outerShdw>
          </a:effectLst>
        </c:spPr>
      </c:pivotFmt>
      <c:pivotFmt>
        <c:idx val="10"/>
        <c:spPr>
          <a:solidFill>
            <a:schemeClr val="accent2"/>
          </a:solidFill>
          <a:ln>
            <a:noFill/>
          </a:ln>
          <a:effectLst>
            <a:outerShdw blurRad="317500" algn="ctr" rotWithShape="0">
              <a:prstClr val="black">
                <a:alpha val="25000"/>
              </a:prstClr>
            </a:outerShdw>
          </a:effectLst>
        </c:spPr>
      </c:pivotFmt>
      <c:pivotFmt>
        <c:idx val="11"/>
        <c:spPr>
          <a:solidFill>
            <a:schemeClr val="accent2"/>
          </a:solidFill>
          <a:ln>
            <a:noFill/>
          </a:ln>
          <a:effectLst>
            <a:outerShdw blurRad="317500" algn="ctr" rotWithShape="0">
              <a:prstClr val="black">
                <a:alpha val="25000"/>
              </a:prstClr>
            </a:outerShdw>
          </a:effectLst>
        </c:spPr>
      </c:pivotFmt>
      <c:pivotFmt>
        <c:idx val="12"/>
        <c:spPr>
          <a:solidFill>
            <a:schemeClr val="accent2"/>
          </a:solidFill>
          <a:ln>
            <a:noFill/>
          </a:ln>
          <a:effectLst>
            <a:outerShdw blurRad="317500" algn="ctr" rotWithShape="0">
              <a:prstClr val="black">
                <a:alpha val="25000"/>
              </a:prstClr>
            </a:outerShdw>
          </a:effectLst>
        </c:spPr>
      </c:pivotFmt>
      <c:pivotFmt>
        <c:idx val="13"/>
        <c:spPr>
          <a:solidFill>
            <a:schemeClr val="accent2"/>
          </a:solidFill>
          <a:ln>
            <a:noFill/>
          </a:ln>
          <a:effectLst>
            <a:outerShdw blurRad="317500" algn="ctr" rotWithShape="0">
              <a:prstClr val="black">
                <a:alpha val="25000"/>
              </a:prstClr>
            </a:outerShdw>
          </a:effectLst>
        </c:spPr>
      </c:pivotFmt>
      <c:pivotFmt>
        <c:idx val="14"/>
        <c:spPr>
          <a:solidFill>
            <a:schemeClr val="accent2"/>
          </a:solidFill>
          <a:ln>
            <a:noFill/>
          </a:ln>
          <a:effectLst>
            <a:outerShdw blurRad="317500" algn="ctr" rotWithShape="0">
              <a:prstClr val="black">
                <a:alpha val="25000"/>
              </a:prstClr>
            </a:outerShdw>
          </a:effectLst>
        </c:spPr>
      </c:pivotFmt>
      <c:pivotFmt>
        <c:idx val="15"/>
        <c:spPr>
          <a:solidFill>
            <a:schemeClr val="accent2"/>
          </a:solidFill>
          <a:ln>
            <a:noFill/>
          </a:ln>
          <a:effectLst>
            <a:outerShdw blurRad="317500" algn="ctr" rotWithShape="0">
              <a:prstClr val="black">
                <a:alpha val="25000"/>
              </a:prstClr>
            </a:outerShdw>
          </a:effectLst>
        </c:spPr>
      </c:pivotFmt>
      <c:pivotFmt>
        <c:idx val="16"/>
        <c:spPr>
          <a:solidFill>
            <a:schemeClr val="accent2"/>
          </a:solidFill>
          <a:ln>
            <a:noFill/>
          </a:ln>
          <a:effectLst>
            <a:outerShdw blurRad="317500" algn="ctr" rotWithShape="0">
              <a:prstClr val="black">
                <a:alpha val="25000"/>
              </a:prstClr>
            </a:outerShdw>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24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2"/>
          </a:solidFill>
          <a:ln>
            <a:noFill/>
          </a:ln>
          <a:effectLst>
            <a:outerShdw blurRad="317500" algn="ctr" rotWithShape="0">
              <a:prstClr val="black">
                <a:alpha val="25000"/>
              </a:prstClr>
            </a:outerShdw>
          </a:effectLst>
        </c:spPr>
      </c:pivotFmt>
      <c:pivotFmt>
        <c:idx val="18"/>
        <c:spPr>
          <a:solidFill>
            <a:schemeClr val="accent2"/>
          </a:solidFill>
          <a:ln>
            <a:noFill/>
          </a:ln>
          <a:effectLst>
            <a:outerShdw blurRad="317500" algn="ctr" rotWithShape="0">
              <a:prstClr val="black">
                <a:alpha val="25000"/>
              </a:prstClr>
            </a:outerShdw>
          </a:effectLst>
        </c:spPr>
      </c:pivotFmt>
      <c:pivotFmt>
        <c:idx val="19"/>
        <c:spPr>
          <a:solidFill>
            <a:schemeClr val="accent2"/>
          </a:solidFill>
          <a:ln>
            <a:noFill/>
          </a:ln>
          <a:effectLst>
            <a:outerShdw blurRad="317500" algn="ctr" rotWithShape="0">
              <a:prstClr val="black">
                <a:alpha val="25000"/>
              </a:prstClr>
            </a:outerShdw>
          </a:effectLst>
        </c:spPr>
      </c:pivotFmt>
      <c:pivotFmt>
        <c:idx val="20"/>
        <c:spPr>
          <a:solidFill>
            <a:schemeClr val="accent2"/>
          </a:solidFill>
          <a:ln>
            <a:noFill/>
          </a:ln>
          <a:effectLst>
            <a:outerShdw blurRad="317500" algn="ctr" rotWithShape="0">
              <a:prstClr val="black">
                <a:alpha val="25000"/>
              </a:prstClr>
            </a:outerShdw>
          </a:effectLst>
        </c:spPr>
      </c:pivotFmt>
      <c:pivotFmt>
        <c:idx val="21"/>
        <c:spPr>
          <a:solidFill>
            <a:schemeClr val="accent2"/>
          </a:solidFill>
          <a:ln>
            <a:noFill/>
          </a:ln>
          <a:effectLst>
            <a:outerShdw blurRad="317500" algn="ctr" rotWithShape="0">
              <a:prstClr val="black">
                <a:alpha val="25000"/>
              </a:prstClr>
            </a:outerShdw>
          </a:effectLst>
        </c:spPr>
      </c:pivotFmt>
      <c:pivotFmt>
        <c:idx val="22"/>
        <c:spPr>
          <a:solidFill>
            <a:schemeClr val="accent2"/>
          </a:solidFill>
          <a:ln>
            <a:noFill/>
          </a:ln>
          <a:effectLst>
            <a:outerShdw blurRad="317500" algn="ctr" rotWithShape="0">
              <a:prstClr val="black">
                <a:alpha val="25000"/>
              </a:prstClr>
            </a:outerShdw>
          </a:effectLst>
        </c:spPr>
      </c:pivotFmt>
      <c:pivotFmt>
        <c:idx val="23"/>
        <c:spPr>
          <a:solidFill>
            <a:schemeClr val="accent2"/>
          </a:solidFill>
          <a:ln>
            <a:noFill/>
          </a:ln>
          <a:effectLst>
            <a:outerShdw blurRad="317500" algn="ctr" rotWithShape="0">
              <a:prstClr val="black">
                <a:alpha val="25000"/>
              </a:prstClr>
            </a:outerShdw>
          </a:effectLst>
        </c:spPr>
      </c:pivotFmt>
    </c:pivotFmts>
    <c:plotArea>
      <c:layout>
        <c:manualLayout>
          <c:layoutTarget val="inner"/>
          <c:xMode val="edge"/>
          <c:yMode val="edge"/>
          <c:x val="8.8170603674540687E-2"/>
          <c:y val="0.12411201596375797"/>
          <c:w val="0.42204503521218256"/>
          <c:h val="0.87588798403624191"/>
        </c:manualLayout>
      </c:layout>
      <c:doughnutChart>
        <c:varyColors val="1"/>
        <c:ser>
          <c:idx val="0"/>
          <c:order val="0"/>
          <c:tx>
            <c:strRef>
              <c:f>chart!$H$3</c:f>
              <c:strCache>
                <c:ptCount val="1"/>
                <c:pt idx="0">
                  <c:v>Total</c:v>
                </c:pt>
              </c:strCache>
            </c:strRef>
          </c:tx>
          <c:dPt>
            <c:idx val="0"/>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8E05-4573-AC4D-51FFAE801F5D}"/>
              </c:ext>
            </c:extLst>
          </c:dPt>
          <c:dPt>
            <c:idx val="1"/>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8E05-4573-AC4D-51FFAE801F5D}"/>
              </c:ext>
            </c:extLst>
          </c:dPt>
          <c:dPt>
            <c:idx val="2"/>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8E05-4573-AC4D-51FFAE801F5D}"/>
              </c:ext>
            </c:extLst>
          </c:dPt>
          <c:dPt>
            <c:idx val="3"/>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8E05-4573-AC4D-51FFAE801F5D}"/>
              </c:ext>
            </c:extLst>
          </c:dPt>
          <c:dPt>
            <c:idx val="4"/>
            <c:bubble3D val="0"/>
            <c:spPr>
              <a:solidFill>
                <a:schemeClr val="accent4">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8E05-4573-AC4D-51FFAE801F5D}"/>
              </c:ext>
            </c:extLst>
          </c:dPt>
          <c:dPt>
            <c:idx val="5"/>
            <c:bubble3D val="0"/>
            <c:spPr>
              <a:solidFill>
                <a:schemeClr val="accent6">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8E05-4573-AC4D-51FFAE801F5D}"/>
              </c:ext>
            </c:extLst>
          </c:dPt>
          <c:dPt>
            <c:idx val="6"/>
            <c:bubble3D val="0"/>
            <c:spPr>
              <a:solidFill>
                <a:schemeClr val="accent2">
                  <a:lumMod val="80000"/>
                  <a:lumOff val="2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8E05-4573-AC4D-51FFAE801F5D}"/>
              </c:ext>
            </c:extLst>
          </c:dPt>
          <c:dLbls>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2400" b="1" i="0" u="none" strike="noStrike" kern="1200" baseline="0">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chart!$G$4:$G$11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chart!$H$4:$H$11</c:f>
              <c:numCache>
                <c:formatCode>0.00,"K"</c:formatCode>
                <c:ptCount val="7"/>
                <c:pt idx="0">
                  <c:v>1940644.6381818184</c:v>
                </c:pt>
                <c:pt idx="1">
                  <c:v>1281296.8300000003</c:v>
                </c:pt>
                <c:pt idx="2">
                  <c:v>1310055.0699999998</c:v>
                </c:pt>
                <c:pt idx="3">
                  <c:v>1516769.6413636364</c:v>
                </c:pt>
                <c:pt idx="4">
                  <c:v>1405270.6580000001</c:v>
                </c:pt>
                <c:pt idx="5">
                  <c:v>1881118.8500000003</c:v>
                </c:pt>
                <c:pt idx="6">
                  <c:v>1102000.8730555559</c:v>
                </c:pt>
              </c:numCache>
            </c:numRef>
          </c:val>
          <c:extLst>
            <c:ext xmlns:c16="http://schemas.microsoft.com/office/drawing/2014/chart" uri="{C3380CC4-5D6E-409C-BE32-E72D297353CC}">
              <c16:uniqueId val="{0000000E-8E05-4573-AC4D-51FFAE801F5D}"/>
            </c:ext>
          </c:extLst>
        </c:ser>
        <c:dLbls>
          <c:showLegendKey val="0"/>
          <c:showVal val="0"/>
          <c:showCatName val="0"/>
          <c:showSerName val="0"/>
          <c:showPercent val="0"/>
          <c:showBubbleSize val="0"/>
          <c:showLeaderLines val="0"/>
        </c:dLbls>
        <c:firstSliceAng val="0"/>
        <c:holeSize val="70"/>
      </c:doughnutChart>
      <c:spPr>
        <a:noFill/>
        <a:ln>
          <a:noFill/>
        </a:ln>
        <a:effectLst/>
      </c:spPr>
    </c:plotArea>
    <c:legend>
      <c:legendPos val="r"/>
      <c:layout>
        <c:manualLayout>
          <c:xMode val="edge"/>
          <c:yMode val="edge"/>
          <c:x val="0.64248551233076068"/>
          <c:y val="0.19481312695502104"/>
          <c:w val="0.32764650087055952"/>
          <c:h val="0.70689812317980805"/>
        </c:manualLayout>
      </c:layout>
      <c:overlay val="0"/>
      <c:spPr>
        <a:solidFill>
          <a:schemeClr val="lt1">
            <a:alpha val="78000"/>
          </a:schemeClr>
        </a:solidFill>
        <a:ln>
          <a:noFill/>
        </a:ln>
        <a:effectLst/>
      </c:spPr>
      <c:txPr>
        <a:bodyPr rot="0" spcFirstLastPara="1" vertOverflow="ellipsis" vert="horz" wrap="square" anchor="ctr" anchorCtr="1"/>
        <a:lstStyle/>
        <a:p>
          <a:pPr>
            <a:defRPr sz="2800" b="1"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[AmazonSalesData (1).xlsx]chart!PivotTable7</c:name>
    <c:fmtId val="8"/>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2000">
                <a:solidFill>
                  <a:schemeClr val="tx1"/>
                </a:solidFill>
              </a:rPr>
              <a:t>Units</a:t>
            </a:r>
            <a:r>
              <a:rPr lang="en-US" sz="2000" baseline="0">
                <a:solidFill>
                  <a:schemeClr val="tx1"/>
                </a:solidFill>
              </a:rPr>
              <a:t> Sold by Priority</a:t>
            </a:r>
            <a:endParaRPr lang="en-US" sz="2000">
              <a:solidFill>
                <a:schemeClr val="tx1"/>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tx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tx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2800" b="1"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tx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chart!$K$3</c:f>
              <c:strCache>
                <c:ptCount val="1"/>
                <c:pt idx="0">
                  <c:v>Total</c:v>
                </c:pt>
              </c:strCache>
            </c:strRef>
          </c:tx>
          <c:dPt>
            <c:idx val="0"/>
            <c:bubble3D val="0"/>
            <c:spPr>
              <a:solidFill>
                <a:schemeClr val="tx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DD92-4FEC-A57D-DA1FF154D344}"/>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DD92-4FEC-A57D-DA1FF154D344}"/>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DD92-4FEC-A57D-DA1FF154D344}"/>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2800" b="1"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chart!$J$4:$J$7</c:f>
              <c:strCache>
                <c:ptCount val="3"/>
                <c:pt idx="0">
                  <c:v>H</c:v>
                </c:pt>
                <c:pt idx="1">
                  <c:v>L</c:v>
                </c:pt>
                <c:pt idx="2">
                  <c:v>M</c:v>
                </c:pt>
              </c:strCache>
            </c:strRef>
          </c:cat>
          <c:val>
            <c:numRef>
              <c:f>chart!$K$4:$K$7</c:f>
              <c:numCache>
                <c:formatCode>General</c:formatCode>
                <c:ptCount val="3"/>
                <c:pt idx="0">
                  <c:v>154212</c:v>
                </c:pt>
                <c:pt idx="1">
                  <c:v>146876</c:v>
                </c:pt>
                <c:pt idx="2">
                  <c:v>211783</c:v>
                </c:pt>
              </c:numCache>
            </c:numRef>
          </c:val>
          <c:extLst>
            <c:ext xmlns:c16="http://schemas.microsoft.com/office/drawing/2014/chart" uri="{C3380CC4-5D6E-409C-BE32-E72D297353CC}">
              <c16:uniqueId val="{00000006-DD92-4FEC-A57D-DA1FF154D344}"/>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[AmazonSalesData (1).xlsx]chart!PivotTable8</c:name>
    <c:fmtId val="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3600">
                <a:solidFill>
                  <a:schemeClr val="tx1"/>
                </a:solidFill>
              </a:rPr>
              <a:t>Total</a:t>
            </a:r>
            <a:r>
              <a:rPr lang="en-US" sz="3600" baseline="0">
                <a:solidFill>
                  <a:schemeClr val="tx1"/>
                </a:solidFill>
              </a:rPr>
              <a:t> Profit By Items </a:t>
            </a:r>
            <a:endParaRPr lang="en-US" sz="3600">
              <a:solidFill>
                <a:schemeClr val="tx1"/>
              </a:solidFill>
            </a:endParaRPr>
          </a:p>
        </c:rich>
      </c:tx>
      <c:layout>
        <c:manualLayout>
          <c:xMode val="edge"/>
          <c:yMode val="edge"/>
          <c:x val="0.42650887843030261"/>
          <c:y val="2.8147495833284082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chart!$S$3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chart!$R$4:$R$16</c:f>
              <c:strCache>
                <c:ptCount val="12"/>
                <c:pt idx="0">
                  <c:v>Fruits</c:v>
                </c:pt>
                <c:pt idx="1">
                  <c:v>Meat</c:v>
                </c:pt>
                <c:pt idx="2">
                  <c:v>Snacks</c:v>
                </c:pt>
                <c:pt idx="3">
                  <c:v>Beverages</c:v>
                </c:pt>
                <c:pt idx="4">
                  <c:v>Personal Care</c:v>
                </c:pt>
                <c:pt idx="5">
                  <c:v>Vegetables</c:v>
                </c:pt>
                <c:pt idx="6">
                  <c:v>Cereal</c:v>
                </c:pt>
                <c:pt idx="7">
                  <c:v>Baby Food</c:v>
                </c:pt>
                <c:pt idx="8">
                  <c:v>Clothes</c:v>
                </c:pt>
                <c:pt idx="9">
                  <c:v>Office Supplies</c:v>
                </c:pt>
                <c:pt idx="10">
                  <c:v>Household</c:v>
                </c:pt>
                <c:pt idx="11">
                  <c:v>Cosmetics</c:v>
                </c:pt>
              </c:strCache>
            </c:strRef>
          </c:cat>
          <c:val>
            <c:numRef>
              <c:f>chart!$S$4:$S$16</c:f>
              <c:numCache>
                <c:formatCode>00.0,"K"</c:formatCode>
                <c:ptCount val="12"/>
                <c:pt idx="0">
                  <c:v>120495.18000000001</c:v>
                </c:pt>
                <c:pt idx="1">
                  <c:v>610610</c:v>
                </c:pt>
                <c:pt idx="2">
                  <c:v>751944.18000000017</c:v>
                </c:pt>
                <c:pt idx="3">
                  <c:v>888047.28000000026</c:v>
                </c:pt>
                <c:pt idx="4">
                  <c:v>1220622.48</c:v>
                </c:pt>
                <c:pt idx="5">
                  <c:v>1265819.6300000001</c:v>
                </c:pt>
                <c:pt idx="6">
                  <c:v>2292443.4299999997</c:v>
                </c:pt>
                <c:pt idx="7">
                  <c:v>3886643.7000000007</c:v>
                </c:pt>
                <c:pt idx="8">
                  <c:v>5233334.4000000004</c:v>
                </c:pt>
                <c:pt idx="9">
                  <c:v>5929583.75</c:v>
                </c:pt>
                <c:pt idx="10">
                  <c:v>7412605.709999999</c:v>
                </c:pt>
                <c:pt idx="11">
                  <c:v>14556048.659999996</c:v>
                </c:pt>
              </c:numCache>
            </c:numRef>
          </c:val>
          <c:extLst>
            <c:ext xmlns:c16="http://schemas.microsoft.com/office/drawing/2014/chart" uri="{C3380CC4-5D6E-409C-BE32-E72D297353CC}">
              <c16:uniqueId val="{00000000-DC1F-4030-BEB2-3225348BAEE9}"/>
            </c:ext>
          </c:extLst>
        </c:ser>
        <c:dLbls>
          <c:dLblPos val="inEnd"/>
          <c:showLegendKey val="0"/>
          <c:showVal val="1"/>
          <c:showCatName val="0"/>
          <c:showSerName val="0"/>
          <c:showPercent val="0"/>
          <c:showBubbleSize val="0"/>
        </c:dLbls>
        <c:gapWidth val="100"/>
        <c:overlap val="-24"/>
        <c:axId val="1009623295"/>
        <c:axId val="1009622879"/>
      </c:barChart>
      <c:catAx>
        <c:axId val="1009623295"/>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crossAx val="1009622879"/>
        <c:crosses val="autoZero"/>
        <c:auto val="1"/>
        <c:lblAlgn val="ctr"/>
        <c:lblOffset val="100"/>
        <c:noMultiLvlLbl val="0"/>
      </c:catAx>
      <c:valAx>
        <c:axId val="1009622879"/>
        <c:scaling>
          <c:orientation val="minMax"/>
        </c:scaling>
        <c:delete val="0"/>
        <c:axPos val="l"/>
        <c:majorGridlines>
          <c:spPr>
            <a:ln w="9525" cap="flat" cmpd="sng" algn="ctr">
              <a:solidFill>
                <a:schemeClr val="tx2">
                  <a:lumMod val="15000"/>
                  <a:lumOff val="85000"/>
                </a:schemeClr>
              </a:solidFill>
              <a:round/>
            </a:ln>
            <a:effectLst/>
          </c:spPr>
        </c:majorGridlines>
        <c:numFmt formatCode="00.0,&quot;K&quot;"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2"/>
                </a:solidFill>
                <a:latin typeface="+mn-lt"/>
                <a:ea typeface="+mn-ea"/>
                <a:cs typeface="+mn-cs"/>
              </a:defRPr>
            </a:pPr>
            <a:endParaRPr lang="en-US"/>
          </a:p>
        </c:txPr>
        <c:crossAx val="1009623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[AmazonSalesData (1).xlsx]chart!PivotTable6</c:name>
    <c:fmtId val="20"/>
  </c:pivotSource>
  <c:chart>
    <c:title>
      <c:tx>
        <c:rich>
          <a:bodyPr rot="0" spcFirstLastPara="1" vertOverflow="ellipsis" vert="horz" wrap="square" anchor="ctr" anchorCtr="1"/>
          <a:lstStyle/>
          <a:p>
            <a:pPr>
              <a:defRPr sz="1800" b="1" i="0" u="none" strike="noStrike" kern="1200" cap="none" spc="0" normalizeH="0" baseline="0">
                <a:solidFill>
                  <a:schemeClr val="tx1"/>
                </a:solidFill>
                <a:latin typeface="+mj-lt"/>
                <a:ea typeface="+mj-ea"/>
                <a:cs typeface="+mj-cs"/>
              </a:defRPr>
            </a:pPr>
            <a:r>
              <a:rPr lang="en-IN" sz="1800">
                <a:solidFill>
                  <a:schemeClr val="tx1"/>
                </a:solidFill>
              </a:rPr>
              <a:t>Units sold as offline/online</a:t>
            </a:r>
          </a:p>
        </c:rich>
      </c:tx>
      <c:overlay val="0"/>
      <c:spPr>
        <a:noFill/>
        <a:ln>
          <a:noFill/>
        </a:ln>
        <a:effectLst/>
      </c:spPr>
      <c:txPr>
        <a:bodyPr rot="0" spcFirstLastPara="1" vertOverflow="ellipsis" vert="horz" wrap="square" anchor="ctr" anchorCtr="1"/>
        <a:lstStyle/>
        <a:p>
          <a:pPr>
            <a:defRPr sz="1800" b="1" i="0" u="none" strike="noStrike" kern="1200" cap="none" spc="0" normalizeH="0" baseline="0">
              <a:solidFill>
                <a:schemeClr val="tx1"/>
              </a:solidFill>
              <a:latin typeface="+mj-lt"/>
              <a:ea typeface="+mj-ea"/>
              <a:cs typeface="+mj-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3139199152763392E-2"/>
          <c:y val="0.11808836507857745"/>
          <c:w val="0.91392440499653038"/>
          <c:h val="0.7352649552353071"/>
        </c:manualLayout>
      </c:layout>
      <c:barChart>
        <c:barDir val="col"/>
        <c:grouping val="clustered"/>
        <c:varyColors val="0"/>
        <c:ser>
          <c:idx val="0"/>
          <c:order val="0"/>
          <c:tx>
            <c:strRef>
              <c:f>chart!$W$3:$W$4</c:f>
              <c:strCache>
                <c:ptCount val="1"/>
                <c:pt idx="0">
                  <c:v>Offline</c:v>
                </c:pt>
              </c:strCache>
            </c:strRef>
          </c:tx>
          <c:spPr>
            <a:solidFill>
              <a:schemeClr val="tx1"/>
            </a:solidFill>
            <a:ln>
              <a:noFill/>
            </a:ln>
            <a:effectLst/>
          </c:spPr>
          <c:invertIfNegative val="0"/>
          <c:cat>
            <c:strRef>
              <c:f>chart!$V$5:$V$17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chart!$W$5:$W$17</c:f>
              <c:numCache>
                <c:formatCode>General</c:formatCode>
                <c:ptCount val="12"/>
                <c:pt idx="0">
                  <c:v>24098</c:v>
                </c:pt>
                <c:pt idx="1">
                  <c:v>41588</c:v>
                </c:pt>
                <c:pt idx="2">
                  <c:v>3761</c:v>
                </c:pt>
                <c:pt idx="3">
                  <c:v>40871</c:v>
                </c:pt>
                <c:pt idx="4">
                  <c:v>41749</c:v>
                </c:pt>
                <c:pt idx="5">
                  <c:v>13904</c:v>
                </c:pt>
                <c:pt idx="6">
                  <c:v>44445</c:v>
                </c:pt>
                <c:pt idx="8">
                  <c:v>20799</c:v>
                </c:pt>
                <c:pt idx="9">
                  <c:v>40350</c:v>
                </c:pt>
                <c:pt idx="11">
                  <c:v>5217</c:v>
                </c:pt>
              </c:numCache>
            </c:numRef>
          </c:val>
          <c:extLst>
            <c:ext xmlns:c16="http://schemas.microsoft.com/office/drawing/2014/chart" uri="{C3380CC4-5D6E-409C-BE32-E72D297353CC}">
              <c16:uniqueId val="{00000000-805F-4A41-AB24-A2E011B02E4F}"/>
            </c:ext>
          </c:extLst>
        </c:ser>
        <c:ser>
          <c:idx val="1"/>
          <c:order val="1"/>
          <c:tx>
            <c:strRef>
              <c:f>chart!$X$3:$X$4</c:f>
              <c:strCache>
                <c:ptCount val="1"/>
                <c:pt idx="0">
                  <c:v>Online</c:v>
                </c:pt>
              </c:strCache>
            </c:strRef>
          </c:tx>
          <c:spPr>
            <a:solidFill>
              <a:schemeClr val="accent2"/>
            </a:solidFill>
            <a:ln>
              <a:noFill/>
            </a:ln>
            <a:effectLst/>
          </c:spPr>
          <c:invertIfNegative val="0"/>
          <c:cat>
            <c:strRef>
              <c:f>chart!$V$5:$V$17</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chart!$X$5:$X$17</c:f>
              <c:numCache>
                <c:formatCode>General</c:formatCode>
                <c:ptCount val="12"/>
                <c:pt idx="0">
                  <c:v>16447</c:v>
                </c:pt>
                <c:pt idx="1">
                  <c:v>15120</c:v>
                </c:pt>
                <c:pt idx="2">
                  <c:v>22116</c:v>
                </c:pt>
                <c:pt idx="3">
                  <c:v>30389</c:v>
                </c:pt>
                <c:pt idx="4">
                  <c:v>41969</c:v>
                </c:pt>
                <c:pt idx="5">
                  <c:v>36094</c:v>
                </c:pt>
                <c:pt idx="6">
                  <c:v>282</c:v>
                </c:pt>
                <c:pt idx="7">
                  <c:v>10675</c:v>
                </c:pt>
                <c:pt idx="8">
                  <c:v>26168</c:v>
                </c:pt>
                <c:pt idx="9">
                  <c:v>8358</c:v>
                </c:pt>
                <c:pt idx="10">
                  <c:v>13637</c:v>
                </c:pt>
                <c:pt idx="11">
                  <c:v>14834</c:v>
                </c:pt>
              </c:numCache>
            </c:numRef>
          </c:val>
          <c:extLst>
            <c:ext xmlns:c16="http://schemas.microsoft.com/office/drawing/2014/chart" uri="{C3380CC4-5D6E-409C-BE32-E72D297353CC}">
              <c16:uniqueId val="{00000001-754A-49D0-A650-9D0806F83E50}"/>
            </c:ext>
          </c:extLst>
        </c:ser>
        <c:dLbls>
          <c:showLegendKey val="0"/>
          <c:showVal val="0"/>
          <c:showCatName val="0"/>
          <c:showSerName val="0"/>
          <c:showPercent val="0"/>
          <c:showBubbleSize val="0"/>
        </c:dLbls>
        <c:gapWidth val="267"/>
        <c:overlap val="-43"/>
        <c:axId val="750107887"/>
        <c:axId val="750106223"/>
      </c:barChart>
      <c:catAx>
        <c:axId val="75010788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000" b="0" i="0" u="none" strike="noStrike" kern="1200" cap="none" spc="0" normalizeH="0" baseline="0">
                <a:solidFill>
                  <a:schemeClr val="tx1"/>
                </a:solidFill>
                <a:latin typeface="+mn-lt"/>
                <a:ea typeface="+mn-ea"/>
                <a:cs typeface="+mn-cs"/>
              </a:defRPr>
            </a:pPr>
            <a:endParaRPr lang="en-US"/>
          </a:p>
        </c:txPr>
        <c:crossAx val="750106223"/>
        <c:crosses val="autoZero"/>
        <c:auto val="1"/>
        <c:lblAlgn val="ctr"/>
        <c:lblOffset val="100"/>
        <c:noMultiLvlLbl val="0"/>
      </c:catAx>
      <c:valAx>
        <c:axId val="750106223"/>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dk1">
                    <a:lumMod val="65000"/>
                    <a:lumOff val="35000"/>
                  </a:schemeClr>
                </a:solidFill>
                <a:latin typeface="+mn-lt"/>
                <a:ea typeface="+mn-ea"/>
                <a:cs typeface="+mn-cs"/>
              </a:defRPr>
            </a:pPr>
            <a:endParaRPr lang="en-US"/>
          </a:p>
        </c:txPr>
        <c:crossAx val="750107887"/>
        <c:crosses val="autoZero"/>
        <c:crossBetween val="between"/>
      </c:valAx>
      <c:spPr>
        <a:pattFill prst="ltDnDiag">
          <a:fgClr>
            <a:schemeClr val="dk1">
              <a:lumMod val="15000"/>
              <a:lumOff val="85000"/>
            </a:schemeClr>
          </a:fgClr>
          <a:bgClr>
            <a:schemeClr val="lt1"/>
          </a:bgClr>
        </a:pattFill>
        <a:ln>
          <a:noFill/>
        </a:ln>
        <a:effectLst/>
      </c:spPr>
    </c:plotArea>
    <c:legend>
      <c:legendPos val="r"/>
      <c:layout>
        <c:manualLayout>
          <c:xMode val="edge"/>
          <c:yMode val="edge"/>
          <c:x val="0.90830485992403132"/>
          <c:y val="9.3953133528506694E-3"/>
          <c:w val="7.6120564833210197E-2"/>
          <c:h val="0.10174530909967322"/>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6">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1.xml"/><Relationship Id="rId13" Type="http://schemas.openxmlformats.org/officeDocument/2006/relationships/chart" Target="../charts/chart6.xml"/><Relationship Id="rId3" Type="http://schemas.openxmlformats.org/officeDocument/2006/relationships/image" Target="../media/image2.png"/><Relationship Id="rId7" Type="http://schemas.openxmlformats.org/officeDocument/2006/relationships/hyperlink" Target="https://openclipart.org/detail/90661" TargetMode="External"/><Relationship Id="rId12" Type="http://schemas.openxmlformats.org/officeDocument/2006/relationships/chart" Target="../charts/chart5.xml"/><Relationship Id="rId2" Type="http://schemas.openxmlformats.org/officeDocument/2006/relationships/image" Target="../media/image1.png"/><Relationship Id="rId16" Type="http://schemas.openxmlformats.org/officeDocument/2006/relationships/image" Target="../media/image6.png"/><Relationship Id="rId1" Type="http://schemas.microsoft.com/office/2017/06/relationships/model3d" Target="../media/model3d1.glb"/><Relationship Id="rId6" Type="http://schemas.microsoft.com/office/2007/relationships/hdphoto" Target="../media/hdphoto1.wdp"/><Relationship Id="rId11" Type="http://schemas.openxmlformats.org/officeDocument/2006/relationships/chart" Target="../charts/chart4.xml"/><Relationship Id="rId5" Type="http://schemas.openxmlformats.org/officeDocument/2006/relationships/image" Target="../media/image3.png"/><Relationship Id="rId15" Type="http://schemas.openxmlformats.org/officeDocument/2006/relationships/image" Target="../media/image5.svg"/><Relationship Id="rId10" Type="http://schemas.openxmlformats.org/officeDocument/2006/relationships/chart" Target="../charts/chart3.xml"/><Relationship Id="rId4" Type="http://schemas.openxmlformats.org/officeDocument/2006/relationships/hyperlink" Target="https://openclipart.org/detail/3574/simple-cardboard-box" TargetMode="External"/><Relationship Id="rId9" Type="http://schemas.openxmlformats.org/officeDocument/2006/relationships/chart" Target="../charts/chart2.xml"/><Relationship Id="rId1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39688</xdr:rowOff>
    </xdr:from>
    <xdr:to>
      <xdr:col>38</xdr:col>
      <xdr:colOff>578555</xdr:colOff>
      <xdr:row>4</xdr:row>
      <xdr:rowOff>0</xdr:rowOff>
    </xdr:to>
    <xdr:sp macro="" textlink="">
      <xdr:nvSpPr>
        <xdr:cNvPr id="5" name="Rectangle 4">
          <a:extLst>
            <a:ext uri="{FF2B5EF4-FFF2-40B4-BE49-F238E27FC236}">
              <a16:creationId xmlns:a16="http://schemas.microsoft.com/office/drawing/2014/main" id="{7274AC47-58E0-4904-8FA1-94D193967D5A}"/>
            </a:ext>
          </a:extLst>
        </xdr:cNvPr>
        <xdr:cNvSpPr/>
      </xdr:nvSpPr>
      <xdr:spPr>
        <a:xfrm>
          <a:off x="0" y="39688"/>
          <a:ext cx="23636111" cy="69409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scene3d>
            <a:camera prst="orthographicFront"/>
            <a:lightRig rig="soft" dir="t">
              <a:rot lat="0" lon="0" rev="15600000"/>
            </a:lightRig>
          </a:scene3d>
          <a:sp3d extrusionH="57150" prstMaterial="softEdge">
            <a:bevelT w="25400" h="38100"/>
          </a:sp3d>
        </a:bodyPr>
        <a:lstStyle/>
        <a:p>
          <a:pPr algn="l"/>
          <a:endParaRPr lang="en-IN" sz="1100" b="1" cap="none" spc="0">
            <a:ln/>
            <a:solidFill>
              <a:schemeClr val="accent4"/>
            </a:solidFill>
            <a:effectLst/>
          </a:endParaRPr>
        </a:p>
      </xdr:txBody>
    </xdr:sp>
    <xdr:clientData/>
  </xdr:twoCellAnchor>
  <xdr:twoCellAnchor>
    <xdr:from>
      <xdr:col>0</xdr:col>
      <xdr:colOff>0</xdr:colOff>
      <xdr:row>0</xdr:row>
      <xdr:rowOff>49609</xdr:rowOff>
    </xdr:from>
    <xdr:to>
      <xdr:col>43</xdr:col>
      <xdr:colOff>95250</xdr:colOff>
      <xdr:row>4</xdr:row>
      <xdr:rowOff>0</xdr:rowOff>
    </xdr:to>
    <xdr:sp macro="" textlink="">
      <xdr:nvSpPr>
        <xdr:cNvPr id="6" name="TextBox 5">
          <a:extLst>
            <a:ext uri="{FF2B5EF4-FFF2-40B4-BE49-F238E27FC236}">
              <a16:creationId xmlns:a16="http://schemas.microsoft.com/office/drawing/2014/main" id="{6881AD9D-6F31-44B6-A618-AEE851784A7E}"/>
            </a:ext>
          </a:extLst>
        </xdr:cNvPr>
        <xdr:cNvSpPr txBox="1"/>
      </xdr:nvSpPr>
      <xdr:spPr>
        <a:xfrm>
          <a:off x="0" y="49609"/>
          <a:ext cx="26035000" cy="712391"/>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0" b="1" i="1"/>
            <a:t>                        SALES REPORT OF</a:t>
          </a:r>
          <a:r>
            <a:rPr lang="en-IN" sz="4000" b="1" i="1" baseline="0"/>
            <a:t> AMAZON</a:t>
          </a:r>
          <a:endParaRPr lang="en-IN" sz="4000" b="1" i="1"/>
        </a:p>
      </xdr:txBody>
    </xdr:sp>
    <xdr:clientData/>
  </xdr:twoCellAnchor>
  <xdr:twoCellAnchor>
    <xdr:from>
      <xdr:col>0</xdr:col>
      <xdr:colOff>0</xdr:colOff>
      <xdr:row>0</xdr:row>
      <xdr:rowOff>49607</xdr:rowOff>
    </xdr:from>
    <xdr:to>
      <xdr:col>6</xdr:col>
      <xdr:colOff>287735</xdr:colOff>
      <xdr:row>69</xdr:row>
      <xdr:rowOff>142875</xdr:rowOff>
    </xdr:to>
    <xdr:sp macro="" textlink="">
      <xdr:nvSpPr>
        <xdr:cNvPr id="2" name="Rectangle 1">
          <a:extLst>
            <a:ext uri="{FF2B5EF4-FFF2-40B4-BE49-F238E27FC236}">
              <a16:creationId xmlns:a16="http://schemas.microsoft.com/office/drawing/2014/main" id="{D9CA70B9-0416-4B71-BA14-8563FD8AE49F}"/>
            </a:ext>
          </a:extLst>
        </xdr:cNvPr>
        <xdr:cNvSpPr/>
      </xdr:nvSpPr>
      <xdr:spPr>
        <a:xfrm>
          <a:off x="0" y="49607"/>
          <a:ext cx="3907235" cy="13237768"/>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IN" sz="1100"/>
        </a:p>
      </xdr:txBody>
    </xdr:sp>
    <xdr:clientData/>
  </xdr:twoCellAnchor>
  <xdr:twoCellAnchor>
    <xdr:from>
      <xdr:col>42</xdr:col>
      <xdr:colOff>571500</xdr:colOff>
      <xdr:row>0</xdr:row>
      <xdr:rowOff>12700</xdr:rowOff>
    </xdr:from>
    <xdr:to>
      <xdr:col>50</xdr:col>
      <xdr:colOff>111125</xdr:colOff>
      <xdr:row>69</xdr:row>
      <xdr:rowOff>111126</xdr:rowOff>
    </xdr:to>
    <xdr:sp macro="" textlink="">
      <xdr:nvSpPr>
        <xdr:cNvPr id="7" name="Rectangle 6">
          <a:extLst>
            <a:ext uri="{FF2B5EF4-FFF2-40B4-BE49-F238E27FC236}">
              <a16:creationId xmlns:a16="http://schemas.microsoft.com/office/drawing/2014/main" id="{46F86182-7C66-476D-ACB6-5130E81B5E6D}"/>
            </a:ext>
          </a:extLst>
        </xdr:cNvPr>
        <xdr:cNvSpPr/>
      </xdr:nvSpPr>
      <xdr:spPr>
        <a:xfrm>
          <a:off x="25908000" y="12700"/>
          <a:ext cx="4365625" cy="13242926"/>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IN" sz="1100"/>
        </a:p>
      </xdr:txBody>
    </xdr:sp>
    <xdr:clientData/>
  </xdr:twoCellAnchor>
  <xdr:twoCellAnchor>
    <xdr:from>
      <xdr:col>43</xdr:col>
      <xdr:colOff>254000</xdr:colOff>
      <xdr:row>0</xdr:row>
      <xdr:rowOff>171450</xdr:rowOff>
    </xdr:from>
    <xdr:to>
      <xdr:col>49</xdr:col>
      <xdr:colOff>253999</xdr:colOff>
      <xdr:row>15</xdr:row>
      <xdr:rowOff>127000</xdr:rowOff>
    </xdr:to>
    <xdr:sp macro="" textlink="">
      <xdr:nvSpPr>
        <xdr:cNvPr id="10" name="Rectangle 9">
          <a:extLst>
            <a:ext uri="{FF2B5EF4-FFF2-40B4-BE49-F238E27FC236}">
              <a16:creationId xmlns:a16="http://schemas.microsoft.com/office/drawing/2014/main" id="{499846D2-3389-4B34-9AE9-F2569951AFE6}"/>
            </a:ext>
          </a:extLst>
        </xdr:cNvPr>
        <xdr:cNvSpPr/>
      </xdr:nvSpPr>
      <xdr:spPr>
        <a:xfrm>
          <a:off x="26193750" y="171450"/>
          <a:ext cx="3619499" cy="2813050"/>
        </a:xfrm>
        <a:prstGeom prst="rect">
          <a:avLst/>
        </a:prstGeom>
        <a:ln>
          <a:solidFill>
            <a:schemeClr val="accent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lvl="0" algn="ctr"/>
          <a:endParaRPr lang="en-IN" sz="2400" b="1" i="1" u="none"/>
        </a:p>
        <a:p>
          <a:pPr lvl="0" algn="ctr"/>
          <a:endParaRPr lang="en-IN" sz="2400" b="1" i="1" u="none"/>
        </a:p>
        <a:p>
          <a:pPr lvl="0" algn="ctr"/>
          <a:endParaRPr lang="en-IN" sz="2400" b="1" i="1" u="none"/>
        </a:p>
        <a:p>
          <a:pPr lvl="0" algn="ctr"/>
          <a:r>
            <a:rPr lang="en-IN" sz="2800" b="1" i="1" u="none"/>
            <a:t>TOTAL PROFIT</a:t>
          </a:r>
        </a:p>
        <a:p>
          <a:pPr lvl="0" algn="ctr"/>
          <a:r>
            <a:rPr lang="en-IN" sz="2800" b="0" i="0" u="none" strike="noStrike">
              <a:solidFill>
                <a:schemeClr val="dk1"/>
              </a:solidFill>
              <a:effectLst/>
              <a:latin typeface="Bodoni MT Black" panose="02070A03080606020203" pitchFamily="18" charset="0"/>
              <a:ea typeface="+mn-ea"/>
              <a:cs typeface="+mn-cs"/>
            </a:rPr>
            <a:t>₹ 4,41,68,198.40</a:t>
          </a:r>
          <a:r>
            <a:rPr lang="en-IN" sz="5400">
              <a:latin typeface="Bodoni MT Black" panose="02070A03080606020203" pitchFamily="18" charset="0"/>
            </a:rPr>
            <a:t> </a:t>
          </a:r>
          <a:endParaRPr lang="en-IN" sz="5400" b="1" i="1" u="none">
            <a:latin typeface="Bodoni MT Black" panose="02070A03080606020203" pitchFamily="18" charset="0"/>
          </a:endParaRPr>
        </a:p>
      </xdr:txBody>
    </xdr:sp>
    <xdr:clientData/>
  </xdr:twoCellAnchor>
  <xdr:twoCellAnchor>
    <xdr:from>
      <xdr:col>45</xdr:col>
      <xdr:colOff>320674</xdr:colOff>
      <xdr:row>1</xdr:row>
      <xdr:rowOff>69274</xdr:rowOff>
    </xdr:from>
    <xdr:to>
      <xdr:col>48</xdr:col>
      <xdr:colOff>158749</xdr:colOff>
      <xdr:row>7</xdr:row>
      <xdr:rowOff>79375</xdr:rowOff>
    </xdr:to>
    <mc:AlternateContent xmlns:mc="http://schemas.openxmlformats.org/markup-compatibility/2006">
      <mc:Choice xmlns:am3d="http://schemas.microsoft.com/office/drawing/2017/model3d" Requires="am3d">
        <xdr:graphicFrame macro="">
          <xdr:nvGraphicFramePr>
            <xdr:cNvPr id="11" name="3D Model 10" descr="Gold coins">
              <a:extLst>
                <a:ext uri="{FF2B5EF4-FFF2-40B4-BE49-F238E27FC236}">
                  <a16:creationId xmlns:a16="http://schemas.microsoft.com/office/drawing/2014/main" id="{31015E73-4DF7-4D6F-AFEB-5F0C493592A9}"/>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1647825" cy="1153101"/>
                  </a:xfrm>
                  <a:prstGeom prst="rect">
                    <a:avLst/>
                  </a:prstGeom>
                </am3d:spPr>
                <am3d:camera>
                  <am3d:pos x="0" y="0" z="66316102"/>
                  <am3d:up dx="0" dy="36000000" dz="0"/>
                  <am3d:lookAt x="0" y="0" z="0"/>
                  <am3d:perspective fov="2700000"/>
                </am3d:camera>
                <am3d:trans>
                  <am3d:meterPerModelUnit n="173461" d="1000000"/>
                  <am3d:preTrans dx="723681" dy="-10108787" dz="6133181"/>
                  <am3d:scale>
                    <am3d:sx n="1000000" d="1000000"/>
                    <am3d:sy n="1000000" d="1000000"/>
                    <am3d:sz n="1000000" d="1000000"/>
                  </am3d:scale>
                  <am3d:rot/>
                  <am3d:postTrans dx="0" dy="0" dz="0"/>
                </am3d:trans>
                <am3d:raster rName="Office3DRenderer" rVer="16.0.8326">
                  <am3d:blip r:embed="rId2"/>
                </am3d:raster>
                <am3d:objViewport viewportSz="208992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1" name="3D Model 10" descr="Gold coins">
              <a:extLst>
                <a:ext uri="{FF2B5EF4-FFF2-40B4-BE49-F238E27FC236}">
                  <a16:creationId xmlns:a16="http://schemas.microsoft.com/office/drawing/2014/main" id="{31015E73-4DF7-4D6F-AFEB-5F0C493592A9}"/>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27466924" y="259774"/>
              <a:ext cx="1647825" cy="1153101"/>
            </a:xfrm>
            <a:prstGeom prst="rect">
              <a:avLst/>
            </a:prstGeom>
          </xdr:spPr>
        </xdr:pic>
      </mc:Fallback>
    </mc:AlternateContent>
    <xdr:clientData/>
  </xdr:twoCellAnchor>
  <xdr:twoCellAnchor>
    <xdr:from>
      <xdr:col>43</xdr:col>
      <xdr:colOff>285750</xdr:colOff>
      <xdr:row>16</xdr:row>
      <xdr:rowOff>174625</xdr:rowOff>
    </xdr:from>
    <xdr:to>
      <xdr:col>49</xdr:col>
      <xdr:colOff>253999</xdr:colOff>
      <xdr:row>32</xdr:row>
      <xdr:rowOff>158750</xdr:rowOff>
    </xdr:to>
    <xdr:sp macro="" textlink="">
      <xdr:nvSpPr>
        <xdr:cNvPr id="12" name="Rectangle 11">
          <a:extLst>
            <a:ext uri="{FF2B5EF4-FFF2-40B4-BE49-F238E27FC236}">
              <a16:creationId xmlns:a16="http://schemas.microsoft.com/office/drawing/2014/main" id="{BB301C69-25E9-438A-A4C0-36C827035683}"/>
            </a:ext>
          </a:extLst>
        </xdr:cNvPr>
        <xdr:cNvSpPr/>
      </xdr:nvSpPr>
      <xdr:spPr>
        <a:xfrm>
          <a:off x="26225500" y="3222625"/>
          <a:ext cx="3587749" cy="303212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endParaRPr lang="en-IN" sz="2800" b="1" i="1"/>
        </a:p>
        <a:p>
          <a:pPr algn="ctr"/>
          <a:endParaRPr lang="en-IN" sz="2800" b="1" i="1"/>
        </a:p>
        <a:p>
          <a:pPr algn="ctr"/>
          <a:endParaRPr lang="en-IN" sz="2800" b="1" i="1"/>
        </a:p>
        <a:p>
          <a:pPr algn="ctr"/>
          <a:r>
            <a:rPr lang="en-IN" sz="2800" b="1" i="1"/>
            <a:t>UNITS SOLD</a:t>
          </a:r>
        </a:p>
        <a:p>
          <a:pPr algn="ctr"/>
          <a:r>
            <a:rPr lang="en-IN" sz="3600" b="0" i="0" u="none" strike="noStrike">
              <a:solidFill>
                <a:schemeClr val="dk1"/>
              </a:solidFill>
              <a:effectLst/>
              <a:latin typeface="Bodoni MT Black" panose="02070A03080606020203" pitchFamily="18" charset="0"/>
              <a:ea typeface="+mn-ea"/>
              <a:cs typeface="+mn-cs"/>
            </a:rPr>
            <a:t>512871</a:t>
          </a:r>
          <a:r>
            <a:rPr lang="en-IN" sz="5400">
              <a:latin typeface="Bodoni MT Black" panose="02070A03080606020203" pitchFamily="18" charset="0"/>
            </a:rPr>
            <a:t> </a:t>
          </a:r>
          <a:endParaRPr lang="en-IN" sz="5400" b="1" i="1">
            <a:latin typeface="Bodoni MT Black" panose="02070A03080606020203" pitchFamily="18" charset="0"/>
          </a:endParaRPr>
        </a:p>
      </xdr:txBody>
    </xdr:sp>
    <xdr:clientData/>
  </xdr:twoCellAnchor>
  <xdr:twoCellAnchor editAs="oneCell">
    <xdr:from>
      <xdr:col>44</xdr:col>
      <xdr:colOff>539751</xdr:colOff>
      <xdr:row>17</xdr:row>
      <xdr:rowOff>25400</xdr:rowOff>
    </xdr:from>
    <xdr:to>
      <xdr:col>48</xdr:col>
      <xdr:colOff>1</xdr:colOff>
      <xdr:row>24</xdr:row>
      <xdr:rowOff>0</xdr:rowOff>
    </xdr:to>
    <xdr:pic>
      <xdr:nvPicPr>
        <xdr:cNvPr id="14" name="Picture 13">
          <a:extLst>
            <a:ext uri="{FF2B5EF4-FFF2-40B4-BE49-F238E27FC236}">
              <a16:creationId xmlns:a16="http://schemas.microsoft.com/office/drawing/2014/main" id="{90B9AB17-3F77-413A-8A05-2549ACDE4B3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837473B0-CC2E-450A-ABE3-18F120FF3D39}">
              <a1611:picAttrSrcUrl xmlns:a1611="http://schemas.microsoft.com/office/drawing/2016/11/main" r:id="rId4"/>
            </a:ext>
          </a:extLst>
        </a:blip>
        <a:stretch>
          <a:fillRect/>
        </a:stretch>
      </xdr:blipFill>
      <xdr:spPr>
        <a:xfrm>
          <a:off x="27082751" y="3263900"/>
          <a:ext cx="1873250" cy="1308100"/>
        </a:xfrm>
        <a:prstGeom prst="rect">
          <a:avLst/>
        </a:prstGeom>
      </xdr:spPr>
    </xdr:pic>
    <xdr:clientData/>
  </xdr:twoCellAnchor>
  <xdr:twoCellAnchor>
    <xdr:from>
      <xdr:col>43</xdr:col>
      <xdr:colOff>317500</xdr:colOff>
      <xdr:row>34</xdr:row>
      <xdr:rowOff>15875</xdr:rowOff>
    </xdr:from>
    <xdr:to>
      <xdr:col>49</xdr:col>
      <xdr:colOff>238124</xdr:colOff>
      <xdr:row>50</xdr:row>
      <xdr:rowOff>174625</xdr:rowOff>
    </xdr:to>
    <xdr:sp macro="" textlink="">
      <xdr:nvSpPr>
        <xdr:cNvPr id="15" name="Rectangle 14">
          <a:extLst>
            <a:ext uri="{FF2B5EF4-FFF2-40B4-BE49-F238E27FC236}">
              <a16:creationId xmlns:a16="http://schemas.microsoft.com/office/drawing/2014/main" id="{86FDD081-DCDF-40A6-AB7A-265D8F2EFE4E}"/>
            </a:ext>
          </a:extLst>
        </xdr:cNvPr>
        <xdr:cNvSpPr/>
      </xdr:nvSpPr>
      <xdr:spPr>
        <a:xfrm>
          <a:off x="26257250" y="6492875"/>
          <a:ext cx="3540124" cy="320675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endParaRPr lang="en-IN" sz="2400" b="1" i="1"/>
        </a:p>
        <a:p>
          <a:pPr algn="ctr"/>
          <a:endParaRPr lang="en-IN" sz="2400" b="1" i="1"/>
        </a:p>
        <a:p>
          <a:pPr algn="ctr"/>
          <a:endParaRPr lang="en-IN" sz="2800" b="1" i="1"/>
        </a:p>
        <a:p>
          <a:pPr algn="ctr"/>
          <a:endParaRPr lang="en-IN" sz="2800" b="1" i="1"/>
        </a:p>
        <a:p>
          <a:pPr algn="ctr"/>
          <a:endParaRPr lang="en-IN" sz="2800" b="1" i="1"/>
        </a:p>
        <a:p>
          <a:pPr algn="ctr"/>
          <a:r>
            <a:rPr lang="en-IN" sz="2800" b="1" i="1"/>
            <a:t>COUNTRIES</a:t>
          </a:r>
          <a:r>
            <a:rPr lang="en-IN" sz="2800" b="1" i="1" baseline="0"/>
            <a:t> COVER</a:t>
          </a:r>
        </a:p>
        <a:p>
          <a:pPr algn="ctr"/>
          <a:r>
            <a:rPr lang="en-IN" sz="3600" b="1" i="1" baseline="0">
              <a:latin typeface="Bodoni MT Black" panose="02070A03080606020203" pitchFamily="18" charset="0"/>
            </a:rPr>
            <a:t>76</a:t>
          </a:r>
          <a:endParaRPr lang="en-IN" sz="3600" b="1" i="1">
            <a:latin typeface="Bodoni MT Black" panose="02070A03080606020203" pitchFamily="18" charset="0"/>
          </a:endParaRPr>
        </a:p>
      </xdr:txBody>
    </xdr:sp>
    <xdr:clientData/>
  </xdr:twoCellAnchor>
  <xdr:twoCellAnchor editAs="oneCell">
    <xdr:from>
      <xdr:col>45</xdr:col>
      <xdr:colOff>174625</xdr:colOff>
      <xdr:row>35</xdr:row>
      <xdr:rowOff>47625</xdr:rowOff>
    </xdr:from>
    <xdr:to>
      <xdr:col>47</xdr:col>
      <xdr:colOff>412750</xdr:colOff>
      <xdr:row>45</xdr:row>
      <xdr:rowOff>15874</xdr:rowOff>
    </xdr:to>
    <xdr:pic>
      <xdr:nvPicPr>
        <xdr:cNvPr id="17" name="Picture 16">
          <a:extLst>
            <a:ext uri="{FF2B5EF4-FFF2-40B4-BE49-F238E27FC236}">
              <a16:creationId xmlns:a16="http://schemas.microsoft.com/office/drawing/2014/main" id="{A657D775-6481-40C2-8088-42C755D24A51}"/>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artisticPaintStrokes/>
                  </a14:imgEffect>
                  <a14:imgEffect>
                    <a14:saturation sat="400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7"/>
            </a:ext>
          </a:extLst>
        </a:blip>
        <a:stretch>
          <a:fillRect/>
        </a:stretch>
      </xdr:blipFill>
      <xdr:spPr>
        <a:xfrm>
          <a:off x="27320875" y="6715125"/>
          <a:ext cx="1444625" cy="1873249"/>
        </a:xfrm>
        <a:prstGeom prst="rect">
          <a:avLst/>
        </a:prstGeom>
      </xdr:spPr>
    </xdr:pic>
    <xdr:clientData/>
  </xdr:twoCellAnchor>
  <xdr:twoCellAnchor editAs="oneCell">
    <xdr:from>
      <xdr:col>0</xdr:col>
      <xdr:colOff>0</xdr:colOff>
      <xdr:row>16</xdr:row>
      <xdr:rowOff>87707</xdr:rowOff>
    </xdr:from>
    <xdr:to>
      <xdr:col>6</xdr:col>
      <xdr:colOff>190500</xdr:colOff>
      <xdr:row>32</xdr:row>
      <xdr:rowOff>31750</xdr:rowOff>
    </xdr:to>
    <mc:AlternateContent xmlns:mc="http://schemas.openxmlformats.org/markup-compatibility/2006" xmlns:a14="http://schemas.microsoft.com/office/drawing/2010/main">
      <mc:Choice Requires="a14">
        <xdr:graphicFrame macro="">
          <xdr:nvGraphicFramePr>
            <xdr:cNvPr id="19" name="Region">
              <a:extLst>
                <a:ext uri="{FF2B5EF4-FFF2-40B4-BE49-F238E27FC236}">
                  <a16:creationId xmlns:a16="http://schemas.microsoft.com/office/drawing/2014/main" id="{3496E3BE-2962-45B8-AA6E-F9FDDAB0EA2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0" y="3135707"/>
              <a:ext cx="3810000" cy="42620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44</xdr:row>
      <xdr:rowOff>31751</xdr:rowOff>
    </xdr:from>
    <xdr:to>
      <xdr:col>6</xdr:col>
      <xdr:colOff>142875</xdr:colOff>
      <xdr:row>68</xdr:row>
      <xdr:rowOff>127001</xdr:rowOff>
    </xdr:to>
    <mc:AlternateContent xmlns:mc="http://schemas.openxmlformats.org/markup-compatibility/2006" xmlns:a14="http://schemas.microsoft.com/office/drawing/2010/main">
      <mc:Choice Requires="a14">
        <xdr:graphicFrame macro="">
          <xdr:nvGraphicFramePr>
            <xdr:cNvPr id="20" name="Item Type">
              <a:extLst>
                <a:ext uri="{FF2B5EF4-FFF2-40B4-BE49-F238E27FC236}">
                  <a16:creationId xmlns:a16="http://schemas.microsoft.com/office/drawing/2014/main" id="{6EE46F37-15E5-4ABC-9DFA-A70E6A442486}"/>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0" y="7762874"/>
              <a:ext cx="3762375" cy="50006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381000</xdr:colOff>
      <xdr:row>4</xdr:row>
      <xdr:rowOff>79375</xdr:rowOff>
    </xdr:from>
    <xdr:to>
      <xdr:col>19</xdr:col>
      <xdr:colOff>142876</xdr:colOff>
      <xdr:row>23</xdr:row>
      <xdr:rowOff>177800</xdr:rowOff>
    </xdr:to>
    <xdr:graphicFrame macro="">
      <xdr:nvGraphicFramePr>
        <xdr:cNvPr id="21" name="Chart 20">
          <a:extLst>
            <a:ext uri="{FF2B5EF4-FFF2-40B4-BE49-F238E27FC236}">
              <a16:creationId xmlns:a16="http://schemas.microsoft.com/office/drawing/2014/main" id="{17D1311B-4157-42F3-8A21-263DC2C8F7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19</xdr:col>
      <xdr:colOff>228600</xdr:colOff>
      <xdr:row>4</xdr:row>
      <xdr:rowOff>79375</xdr:rowOff>
    </xdr:from>
    <xdr:to>
      <xdr:col>31</xdr:col>
      <xdr:colOff>577850</xdr:colOff>
      <xdr:row>23</xdr:row>
      <xdr:rowOff>180975</xdr:rowOff>
    </xdr:to>
    <xdr:graphicFrame macro="">
      <xdr:nvGraphicFramePr>
        <xdr:cNvPr id="22" name="Chart 21">
          <a:extLst>
            <a:ext uri="{FF2B5EF4-FFF2-40B4-BE49-F238E27FC236}">
              <a16:creationId xmlns:a16="http://schemas.microsoft.com/office/drawing/2014/main" id="{16AFF1C3-F955-4C75-BC5D-301D7F1BD0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19</xdr:col>
      <xdr:colOff>238125</xdr:colOff>
      <xdr:row>24</xdr:row>
      <xdr:rowOff>111124</xdr:rowOff>
    </xdr:from>
    <xdr:to>
      <xdr:col>42</xdr:col>
      <xdr:colOff>476250</xdr:colOff>
      <xdr:row>69</xdr:row>
      <xdr:rowOff>111125</xdr:rowOff>
    </xdr:to>
    <xdr:graphicFrame macro="">
      <xdr:nvGraphicFramePr>
        <xdr:cNvPr id="23" name="Chart 22">
          <a:extLst>
            <a:ext uri="{FF2B5EF4-FFF2-40B4-BE49-F238E27FC236}">
              <a16:creationId xmlns:a16="http://schemas.microsoft.com/office/drawing/2014/main" id="{05C63EC7-CCEB-4E19-B43E-812A1C170D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32</xdr:col>
      <xdr:colOff>63500</xdr:colOff>
      <xdr:row>4</xdr:row>
      <xdr:rowOff>83155</xdr:rowOff>
    </xdr:from>
    <xdr:to>
      <xdr:col>42</xdr:col>
      <xdr:colOff>460375</xdr:colOff>
      <xdr:row>23</xdr:row>
      <xdr:rowOff>174625</xdr:rowOff>
    </xdr:to>
    <xdr:graphicFrame macro="">
      <xdr:nvGraphicFramePr>
        <xdr:cNvPr id="24" name="Chart 23">
          <a:extLst>
            <a:ext uri="{FF2B5EF4-FFF2-40B4-BE49-F238E27FC236}">
              <a16:creationId xmlns:a16="http://schemas.microsoft.com/office/drawing/2014/main" id="{A67C5F31-2BA4-4F74-95A8-F3695A74BE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6</xdr:col>
      <xdr:colOff>396875</xdr:colOff>
      <xdr:row>24</xdr:row>
      <xdr:rowOff>95250</xdr:rowOff>
    </xdr:from>
    <xdr:to>
      <xdr:col>19</xdr:col>
      <xdr:colOff>142875</xdr:colOff>
      <xdr:row>43</xdr:row>
      <xdr:rowOff>158750</xdr:rowOff>
    </xdr:to>
    <xdr:graphicFrame macro="">
      <xdr:nvGraphicFramePr>
        <xdr:cNvPr id="25" name="Chart 24">
          <a:extLst>
            <a:ext uri="{FF2B5EF4-FFF2-40B4-BE49-F238E27FC236}">
              <a16:creationId xmlns:a16="http://schemas.microsoft.com/office/drawing/2014/main" id="{6D14D10F-6A3B-48BB-9280-C0826E354A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6</xdr:col>
      <xdr:colOff>384849</xdr:colOff>
      <xdr:row>44</xdr:row>
      <xdr:rowOff>57726</xdr:rowOff>
    </xdr:from>
    <xdr:to>
      <xdr:col>19</xdr:col>
      <xdr:colOff>115454</xdr:colOff>
      <xdr:row>69</xdr:row>
      <xdr:rowOff>111125</xdr:rowOff>
    </xdr:to>
    <xdr:graphicFrame macro="">
      <xdr:nvGraphicFramePr>
        <xdr:cNvPr id="26" name="Chart 25">
          <a:extLst>
            <a:ext uri="{FF2B5EF4-FFF2-40B4-BE49-F238E27FC236}">
              <a16:creationId xmlns:a16="http://schemas.microsoft.com/office/drawing/2014/main" id="{820395BE-027C-4A1D-8F8B-C62327BB25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0</xdr:col>
      <xdr:colOff>0</xdr:colOff>
      <xdr:row>34</xdr:row>
      <xdr:rowOff>-1</xdr:rowOff>
    </xdr:from>
    <xdr:to>
      <xdr:col>6</xdr:col>
      <xdr:colOff>111125</xdr:colOff>
      <xdr:row>42</xdr:row>
      <xdr:rowOff>174624</xdr:rowOff>
    </xdr:to>
    <mc:AlternateContent xmlns:mc="http://schemas.openxmlformats.org/markup-compatibility/2006" xmlns:a14="http://schemas.microsoft.com/office/drawing/2010/main">
      <mc:Choice Requires="a14">
        <xdr:graphicFrame macro="">
          <xdr:nvGraphicFramePr>
            <xdr:cNvPr id="27" name="Sales Channel">
              <a:extLst>
                <a:ext uri="{FF2B5EF4-FFF2-40B4-BE49-F238E27FC236}">
                  <a16:creationId xmlns:a16="http://schemas.microsoft.com/office/drawing/2014/main" id="{7D2C59FD-8DE7-40E0-B7AE-7FD1CFADEEA0}"/>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0" y="6476999"/>
              <a:ext cx="3730625" cy="16986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43</xdr:col>
      <xdr:colOff>301625</xdr:colOff>
      <xdr:row>52</xdr:row>
      <xdr:rowOff>47625</xdr:rowOff>
    </xdr:from>
    <xdr:to>
      <xdr:col>49</xdr:col>
      <xdr:colOff>238125</xdr:colOff>
      <xdr:row>68</xdr:row>
      <xdr:rowOff>111125</xdr:rowOff>
    </xdr:to>
    <xdr:sp macro="" textlink="">
      <xdr:nvSpPr>
        <xdr:cNvPr id="3" name="Rectangle 2">
          <a:extLst>
            <a:ext uri="{FF2B5EF4-FFF2-40B4-BE49-F238E27FC236}">
              <a16:creationId xmlns:a16="http://schemas.microsoft.com/office/drawing/2014/main" id="{8FA54DFA-D475-44AE-A75A-D271B0D373E7}"/>
            </a:ext>
          </a:extLst>
        </xdr:cNvPr>
        <xdr:cNvSpPr/>
      </xdr:nvSpPr>
      <xdr:spPr>
        <a:xfrm>
          <a:off x="26241375" y="9953625"/>
          <a:ext cx="3556000" cy="311150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endParaRPr lang="en-IN" sz="2800" b="1" i="1">
            <a:solidFill>
              <a:schemeClr val="tx1"/>
            </a:solidFill>
          </a:endParaRPr>
        </a:p>
        <a:p>
          <a:pPr algn="ctr"/>
          <a:endParaRPr lang="en-IN" sz="2800" b="1" i="1">
            <a:solidFill>
              <a:schemeClr val="tx1"/>
            </a:solidFill>
          </a:endParaRPr>
        </a:p>
        <a:p>
          <a:pPr algn="ctr"/>
          <a:endParaRPr lang="en-IN" sz="2800" b="1" i="1">
            <a:solidFill>
              <a:schemeClr val="tx1"/>
            </a:solidFill>
          </a:endParaRPr>
        </a:p>
        <a:p>
          <a:pPr algn="ctr"/>
          <a:r>
            <a:rPr lang="en-IN" sz="2800" b="1" i="1">
              <a:solidFill>
                <a:schemeClr val="tx1"/>
              </a:solidFill>
            </a:rPr>
            <a:t>NO. OF ORDERS</a:t>
          </a:r>
        </a:p>
        <a:p>
          <a:pPr algn="ctr"/>
          <a:endParaRPr lang="en-IN" sz="2800" b="1" i="1">
            <a:solidFill>
              <a:schemeClr val="tx1"/>
            </a:solidFill>
          </a:endParaRPr>
        </a:p>
        <a:p>
          <a:pPr algn="ctr"/>
          <a:r>
            <a:rPr lang="en-IN" sz="4000" b="1" i="1">
              <a:solidFill>
                <a:schemeClr val="tx1"/>
              </a:solidFill>
              <a:latin typeface="Bernard MT Condensed" panose="02050806060905020404" pitchFamily="18" charset="0"/>
              <a:cs typeface="Arial" panose="020B0604020202020204" pitchFamily="34" charset="0"/>
            </a:rPr>
            <a:t>100</a:t>
          </a:r>
        </a:p>
      </xdr:txBody>
    </xdr:sp>
    <xdr:clientData/>
  </xdr:twoCellAnchor>
  <xdr:twoCellAnchor editAs="oneCell">
    <xdr:from>
      <xdr:col>45</xdr:col>
      <xdr:colOff>349250</xdr:colOff>
      <xdr:row>54</xdr:row>
      <xdr:rowOff>31749</xdr:rowOff>
    </xdr:from>
    <xdr:to>
      <xdr:col>47</xdr:col>
      <xdr:colOff>311150</xdr:colOff>
      <xdr:row>59</xdr:row>
      <xdr:rowOff>174624</xdr:rowOff>
    </xdr:to>
    <xdr:pic>
      <xdr:nvPicPr>
        <xdr:cNvPr id="30" name="Graphic 29" descr="CheckList with solid fill">
          <a:extLst>
            <a:ext uri="{FF2B5EF4-FFF2-40B4-BE49-F238E27FC236}">
              <a16:creationId xmlns:a16="http://schemas.microsoft.com/office/drawing/2014/main" id="{FFE40EE2-A289-4939-AD83-0B81DF2DF0B3}"/>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7495500" y="10318749"/>
          <a:ext cx="1168400" cy="1095375"/>
        </a:xfrm>
        <a:prstGeom prst="rect">
          <a:avLst/>
        </a:prstGeom>
      </xdr:spPr>
    </xdr:pic>
    <xdr:clientData/>
  </xdr:twoCellAnchor>
  <xdr:twoCellAnchor editAs="oneCell">
    <xdr:from>
      <xdr:col>0</xdr:col>
      <xdr:colOff>79375</xdr:colOff>
      <xdr:row>2</xdr:row>
      <xdr:rowOff>15876</xdr:rowOff>
    </xdr:from>
    <xdr:to>
      <xdr:col>6</xdr:col>
      <xdr:colOff>158750</xdr:colOff>
      <xdr:row>15</xdr:row>
      <xdr:rowOff>15876</xdr:rowOff>
    </xdr:to>
    <xdr:pic>
      <xdr:nvPicPr>
        <xdr:cNvPr id="9" name="Picture 8">
          <a:extLst>
            <a:ext uri="{FF2B5EF4-FFF2-40B4-BE49-F238E27FC236}">
              <a16:creationId xmlns:a16="http://schemas.microsoft.com/office/drawing/2014/main" id="{B91A14B5-EC75-4909-BF23-21977D305F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9375" y="396876"/>
          <a:ext cx="3698875" cy="2476500"/>
        </a:xfrm>
        <a:prstGeom prst="rect">
          <a:avLst/>
        </a:prstGeom>
        <a:ln>
          <a:noFill/>
        </a:ln>
        <a:effectLst/>
        <a:scene3d>
          <a:camera prst="orthographicFront">
            <a:rot lat="0" lon="0" rev="0"/>
          </a:camera>
          <a:lightRig rig="contrasting" dir="t">
            <a:rot lat="0" lon="0" rev="7800000"/>
          </a:lightRig>
        </a:scene3d>
        <a:sp3d>
          <a:bevelT w="139700" h="139700"/>
        </a:sp3d>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855.024710879632" createdVersion="7" refreshedVersion="7" minRefreshableVersion="3" recordCount="100" xr:uid="{E6863D46-5D96-4E31-94F4-2CC0C928471F}">
  <cacheSource type="worksheet">
    <worksheetSource ref="A1:L101" sheet="AmazonSalesData (1)"/>
  </cacheSource>
  <cacheFields count="12">
    <cacheField name="Region" numFmtId="0">
      <sharedItems count="7">
        <s v="Australia and Oceania"/>
        <s v="Central America and the Caribbean"/>
        <s v="Europe"/>
        <s v="Sub-Saharan Africa"/>
        <s v="Asia"/>
        <s v="Middle East and North Africa"/>
        <s v="North America"/>
      </sharedItems>
    </cacheField>
    <cacheField name="Country" numFmtId="0">
      <sharedItems/>
    </cacheField>
    <cacheField name="Item Type" numFmtId="0">
      <sharedItems count="12">
        <s v="Baby Food"/>
        <s v="Cereal"/>
        <s v="Office Supplies"/>
        <s v="Fruits"/>
        <s v="Household"/>
        <s v="Vegetables"/>
        <s v="Personal Care"/>
        <s v="Clothes"/>
        <s v="Cosmetics"/>
        <s v="Beverages"/>
        <s v="Meat"/>
        <s v="Snacks"/>
      </sharedItems>
    </cacheField>
    <cacheField name="Sales Channel" numFmtId="0">
      <sharedItems count="2">
        <s v="Offline"/>
        <s v="Online"/>
      </sharedItems>
    </cacheField>
    <cacheField name="Order Priority" numFmtId="0">
      <sharedItems count="3">
        <s v="H"/>
        <s v="M"/>
        <s v="L"/>
      </sharedItems>
    </cacheField>
    <cacheField name="Order ID" numFmtId="0">
      <sharedItems containsSemiMixedTypes="0" containsString="0" containsNumber="1" containsInteger="1" minValue="114606559" maxValue="994022214" count="100">
        <n v="669165933"/>
        <n v="963881480"/>
        <n v="341417157"/>
        <n v="514321792"/>
        <n v="115456712"/>
        <n v="547995746"/>
        <n v="135425221"/>
        <n v="871543967"/>
        <n v="770463311"/>
        <n v="616607081"/>
        <n v="814711606"/>
        <n v="939825713"/>
        <n v="187310731"/>
        <n v="522840487"/>
        <n v="832401311"/>
        <n v="972292029"/>
        <n v="419123971"/>
        <n v="519820964"/>
        <n v="441619336"/>
        <n v="322067916"/>
        <n v="819028031"/>
        <n v="860673511"/>
        <n v="795490682"/>
        <n v="142278373"/>
        <n v="740147912"/>
        <n v="898523128"/>
        <n v="347140347"/>
        <n v="686048400"/>
        <n v="435608613"/>
        <n v="886494815"/>
        <n v="249693334"/>
        <n v="406502997"/>
        <n v="158535134"/>
        <n v="177713572"/>
        <n v="756274640"/>
        <n v="456767165"/>
        <n v="162052476"/>
        <n v="825304400"/>
        <n v="320009267"/>
        <n v="189965903"/>
        <n v="699285638"/>
        <n v="382392299"/>
        <n v="994022214"/>
        <n v="759224212"/>
        <n v="223359620"/>
        <n v="902102267"/>
        <n v="331438481"/>
        <n v="617667090"/>
        <n v="787399423"/>
        <n v="837559306"/>
        <n v="385383069"/>
        <n v="918419539"/>
        <n v="844530045"/>
        <n v="441888415"/>
        <n v="508980977"/>
        <n v="114606559"/>
        <n v="647876489"/>
        <n v="868214595"/>
        <n v="955357205"/>
        <n v="259353148"/>
        <n v="450563752"/>
        <n v="569662845"/>
        <n v="177636754"/>
        <n v="705784308"/>
        <n v="505716836"/>
        <n v="699358165"/>
        <n v="228944623"/>
        <n v="807025039"/>
        <n v="166460740"/>
        <n v="610425555"/>
        <n v="462405812"/>
        <n v="816200339"/>
        <n v="585920464"/>
        <n v="555990016"/>
        <n v="231145322"/>
        <n v="986435210"/>
        <n v="217221009"/>
        <n v="789176547"/>
        <n v="688288152"/>
        <n v="670854651"/>
        <n v="213487374"/>
        <n v="663110148"/>
        <n v="286959302"/>
        <n v="122583663"/>
        <n v="827844560"/>
        <n v="430915820"/>
        <n v="180283772"/>
        <n v="494747245"/>
        <n v="513417565"/>
        <n v="345718562"/>
        <n v="621386563"/>
        <n v="240470397"/>
        <n v="423331391"/>
        <n v="660643374"/>
        <n v="963392674"/>
        <n v="512878119"/>
        <n v="810711038"/>
        <n v="728815257"/>
        <n v="559427106"/>
        <n v="665095412"/>
      </sharedItems>
    </cacheField>
    <cacheField name="Units Sold" numFmtId="0">
      <sharedItems containsSemiMixedTypes="0" containsString="0" containsNumber="1" containsInteger="1" minValue="124" maxValue="9925"/>
    </cacheField>
    <cacheField name="Unit Price" numFmtId="164">
      <sharedItems containsSemiMixedTypes="0" containsString="0" containsNumber="1" minValue="9.33" maxValue="668.27"/>
    </cacheField>
    <cacheField name="Unit Cost" numFmtId="164">
      <sharedItems containsSemiMixedTypes="0" containsString="0" containsNumber="1" minValue="6.92" maxValue="524.96"/>
    </cacheField>
    <cacheField name="Total Revenue" numFmtId="164">
      <sharedItems containsSemiMixedTypes="0" containsString="0" containsNumber="1" minValue="4870.26" maxValue="5997054.9799999995"/>
    </cacheField>
    <cacheField name="Total Cost" numFmtId="164">
      <sharedItems containsSemiMixedTypes="0" containsString="0" containsNumber="1" minValue="3612.24" maxValue="4509793.96"/>
    </cacheField>
    <cacheField name="Total Profit" numFmtId="164">
      <sharedItems containsSemiMixedTypes="0" containsString="0" containsNumber="1" minValue="1258.0200000000004" maxValue="1719922.0399999996"/>
    </cacheField>
  </cacheFields>
  <extLst>
    <ext xmlns:x14="http://schemas.microsoft.com/office/spreadsheetml/2009/9/main" uri="{725AE2AE-9491-48be-B2B4-4EB974FC3084}">
      <x14:pivotCacheDefinition pivotCacheId="13392173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
  <r>
    <x v="0"/>
    <s v="Tuvalu"/>
    <x v="0"/>
    <x v="0"/>
    <x v="0"/>
    <x v="0"/>
    <n v="9925"/>
    <n v="255.28"/>
    <n v="159.41999999999999"/>
    <n v="2533654"/>
    <n v="1582243.4999999998"/>
    <n v="951410.50000000023"/>
  </r>
  <r>
    <x v="1"/>
    <s v="Grenada"/>
    <x v="1"/>
    <x v="1"/>
    <x v="1"/>
    <x v="1"/>
    <n v="2804"/>
    <n v="205.7"/>
    <n v="117.11"/>
    <n v="576782.79999999993"/>
    <n v="328376.44"/>
    <n v="248406.35999999993"/>
  </r>
  <r>
    <x v="2"/>
    <s v="Russia"/>
    <x v="2"/>
    <x v="0"/>
    <x v="2"/>
    <x v="2"/>
    <n v="1779"/>
    <n v="651.21"/>
    <n v="524.96"/>
    <n v="1158502.5900000001"/>
    <n v="933903.84000000008"/>
    <n v="224598.75"/>
  </r>
  <r>
    <x v="3"/>
    <s v="Sao Tome and Principe"/>
    <x v="3"/>
    <x v="1"/>
    <x v="1"/>
    <x v="3"/>
    <n v="8102"/>
    <n v="9.33"/>
    <n v="6.92"/>
    <n v="75591.66"/>
    <n v="56065.84"/>
    <n v="19525.820000000007"/>
  </r>
  <r>
    <x v="3"/>
    <s v="Rwanda"/>
    <x v="2"/>
    <x v="0"/>
    <x v="2"/>
    <x v="4"/>
    <n v="5062"/>
    <n v="651.21"/>
    <n v="524.96"/>
    <n v="3296425.02"/>
    <n v="2657347.52"/>
    <n v="639077.5"/>
  </r>
  <r>
    <x v="0"/>
    <s v="Solomon Islands"/>
    <x v="0"/>
    <x v="1"/>
    <x v="1"/>
    <x v="5"/>
    <n v="2974"/>
    <n v="255.28"/>
    <n v="159.41999999999999"/>
    <n v="759202.72"/>
    <n v="474115.07999999996"/>
    <n v="285087.64"/>
  </r>
  <r>
    <x v="3"/>
    <s v="Angola"/>
    <x v="4"/>
    <x v="0"/>
    <x v="1"/>
    <x v="6"/>
    <n v="4187"/>
    <n v="668.27"/>
    <n v="502.54"/>
    <n v="2798046.4899999998"/>
    <n v="2104134.98"/>
    <n v="693911.50999999978"/>
  </r>
  <r>
    <x v="3"/>
    <s v="Burkina Faso"/>
    <x v="5"/>
    <x v="1"/>
    <x v="0"/>
    <x v="7"/>
    <n v="8082"/>
    <n v="154.06"/>
    <n v="90.93"/>
    <n v="1245112.92"/>
    <n v="734896.26"/>
    <n v="510216.65999999992"/>
  </r>
  <r>
    <x v="3"/>
    <s v="Republic of the Congo"/>
    <x v="6"/>
    <x v="0"/>
    <x v="1"/>
    <x v="8"/>
    <n v="6070"/>
    <n v="81.73"/>
    <n v="56.67"/>
    <n v="496101.10000000003"/>
    <n v="343986.9"/>
    <n v="152114.20000000001"/>
  </r>
  <r>
    <x v="3"/>
    <s v="Senegal"/>
    <x v="1"/>
    <x v="1"/>
    <x v="0"/>
    <x v="9"/>
    <n v="6593"/>
    <n v="205.7"/>
    <n v="117.11"/>
    <n v="1356180.0999999999"/>
    <n v="772106.23"/>
    <n v="584073.86999999988"/>
  </r>
  <r>
    <x v="4"/>
    <s v="Kyrgyzstan"/>
    <x v="5"/>
    <x v="1"/>
    <x v="0"/>
    <x v="10"/>
    <n v="124"/>
    <n v="154.06"/>
    <n v="90.93"/>
    <n v="19103.439999999999"/>
    <n v="11275.320000000002"/>
    <n v="7828.1199999999972"/>
  </r>
  <r>
    <x v="3"/>
    <s v="Cape Verde"/>
    <x v="7"/>
    <x v="0"/>
    <x v="0"/>
    <x v="11"/>
    <n v="4168"/>
    <n v="109.28"/>
    <n v="35.840000000000003"/>
    <n v="455479.03999999998"/>
    <n v="149381.12000000002"/>
    <n v="306097.91999999993"/>
  </r>
  <r>
    <x v="4"/>
    <s v="Bangladesh"/>
    <x v="7"/>
    <x v="1"/>
    <x v="2"/>
    <x v="12"/>
    <n v="8263"/>
    <n v="109.28"/>
    <n v="35.840000000000003"/>
    <n v="902980.64"/>
    <n v="296145.92000000004"/>
    <n v="606834.72"/>
  </r>
  <r>
    <x v="1"/>
    <s v="Honduras"/>
    <x v="4"/>
    <x v="0"/>
    <x v="0"/>
    <x v="13"/>
    <n v="8974"/>
    <n v="668.27"/>
    <n v="502.54"/>
    <n v="5997054.9799999995"/>
    <n v="4509793.96"/>
    <n v="1487261.0199999996"/>
  </r>
  <r>
    <x v="4"/>
    <s v="Mongolia"/>
    <x v="6"/>
    <x v="0"/>
    <x v="1"/>
    <x v="14"/>
    <n v="4901"/>
    <n v="81.73"/>
    <n v="56.67"/>
    <n v="400558.73000000004"/>
    <n v="277739.67"/>
    <n v="122819.06000000006"/>
  </r>
  <r>
    <x v="2"/>
    <s v="Bulgaria"/>
    <x v="7"/>
    <x v="1"/>
    <x v="1"/>
    <x v="15"/>
    <n v="1673"/>
    <n v="109.28"/>
    <n v="35.840000000000003"/>
    <n v="182825.44"/>
    <n v="59960.320000000007"/>
    <n v="122865.12"/>
  </r>
  <r>
    <x v="4"/>
    <s v="Sri Lanka"/>
    <x v="8"/>
    <x v="0"/>
    <x v="1"/>
    <x v="16"/>
    <n v="6952"/>
    <n v="437.2"/>
    <n v="263.33"/>
    <n v="3039414.4"/>
    <n v="1830670.16"/>
    <n v="1208744.24"/>
  </r>
  <r>
    <x v="3"/>
    <s v="Cameroon"/>
    <x v="9"/>
    <x v="0"/>
    <x v="1"/>
    <x v="17"/>
    <n v="5430"/>
    <n v="47.45"/>
    <n v="31.79"/>
    <n v="257653.50000000003"/>
    <n v="172619.69999999998"/>
    <n v="85033.800000000047"/>
  </r>
  <r>
    <x v="4"/>
    <s v="Turkmenistan"/>
    <x v="4"/>
    <x v="0"/>
    <x v="2"/>
    <x v="18"/>
    <n v="3830"/>
    <n v="668.27"/>
    <n v="502.54"/>
    <n v="2559474.1"/>
    <n v="1924728.2000000002"/>
    <n v="634745.89999999991"/>
  </r>
  <r>
    <x v="0"/>
    <s v="East Timor"/>
    <x v="10"/>
    <x v="1"/>
    <x v="2"/>
    <x v="19"/>
    <n v="5908"/>
    <n v="421.89"/>
    <n v="364.69"/>
    <n v="2492526.12"/>
    <n v="2154588.52"/>
    <n v="337937.60000000009"/>
  </r>
  <r>
    <x v="2"/>
    <s v="Norway"/>
    <x v="0"/>
    <x v="1"/>
    <x v="2"/>
    <x v="20"/>
    <n v="7450"/>
    <n v="255.28"/>
    <n v="159.41999999999999"/>
    <n v="1901836"/>
    <n v="1187679"/>
    <n v="714157"/>
  </r>
  <r>
    <x v="2"/>
    <s v="Portugal"/>
    <x v="0"/>
    <x v="1"/>
    <x v="0"/>
    <x v="21"/>
    <n v="1273"/>
    <n v="255.28"/>
    <n v="159.41999999999999"/>
    <n v="324971.44"/>
    <n v="202941.65999999997"/>
    <n v="122029.78000000003"/>
  </r>
  <r>
    <x v="1"/>
    <s v="Honduras"/>
    <x v="11"/>
    <x v="1"/>
    <x v="2"/>
    <x v="22"/>
    <n v="2225"/>
    <n v="152.58000000000001"/>
    <n v="97.44"/>
    <n v="339490.5"/>
    <n v="216804"/>
    <n v="122686.5"/>
  </r>
  <r>
    <x v="0"/>
    <s v="New Zealand"/>
    <x v="3"/>
    <x v="1"/>
    <x v="0"/>
    <x v="23"/>
    <n v="2187"/>
    <n v="9.33"/>
    <n v="6.92"/>
    <n v="20404.71"/>
    <n v="15134.039999999999"/>
    <n v="5270.67"/>
  </r>
  <r>
    <x v="2"/>
    <s v="Moldova "/>
    <x v="6"/>
    <x v="1"/>
    <x v="2"/>
    <x v="24"/>
    <n v="5070"/>
    <n v="81.73"/>
    <n v="56.67"/>
    <n v="414371.10000000003"/>
    <n v="287316.90000000002"/>
    <n v="127054.20000000001"/>
  </r>
  <r>
    <x v="2"/>
    <s v="France"/>
    <x v="8"/>
    <x v="1"/>
    <x v="0"/>
    <x v="25"/>
    <n v="1815"/>
    <n v="437.2"/>
    <n v="263.33"/>
    <n v="793518"/>
    <n v="477943.94999999995"/>
    <n v="315574.05000000005"/>
  </r>
  <r>
    <x v="0"/>
    <s v="Kiribati"/>
    <x v="3"/>
    <x v="1"/>
    <x v="1"/>
    <x v="26"/>
    <n v="5398"/>
    <n v="9.33"/>
    <n v="6.92"/>
    <n v="50363.340000000004"/>
    <n v="37354.159999999996"/>
    <n v="13009.180000000008"/>
  </r>
  <r>
    <x v="3"/>
    <s v="Mali"/>
    <x v="3"/>
    <x v="1"/>
    <x v="2"/>
    <x v="27"/>
    <n v="5822"/>
    <n v="9.33"/>
    <n v="6.92"/>
    <n v="54319.26"/>
    <n v="40288.239999999998"/>
    <n v="14031.020000000004"/>
  </r>
  <r>
    <x v="2"/>
    <s v="Norway"/>
    <x v="9"/>
    <x v="0"/>
    <x v="1"/>
    <x v="28"/>
    <n v="5124"/>
    <n v="47.45"/>
    <n v="31.79"/>
    <n v="243133.80000000002"/>
    <n v="162891.96"/>
    <n v="80241.840000000026"/>
  </r>
  <r>
    <x v="3"/>
    <s v="The Gambia"/>
    <x v="4"/>
    <x v="0"/>
    <x v="2"/>
    <x v="29"/>
    <n v="2370"/>
    <n v="668.27"/>
    <n v="502.54"/>
    <n v="1583799.9"/>
    <n v="1191019.8"/>
    <n v="392780.09999999986"/>
  </r>
  <r>
    <x v="2"/>
    <s v="Switzerland"/>
    <x v="8"/>
    <x v="0"/>
    <x v="1"/>
    <x v="30"/>
    <n v="8661"/>
    <n v="437.2"/>
    <n v="263.33"/>
    <n v="3786589.1999999997"/>
    <n v="2280701.13"/>
    <n v="1505888.0699999998"/>
  </r>
  <r>
    <x v="3"/>
    <s v="South Sudan"/>
    <x v="6"/>
    <x v="0"/>
    <x v="1"/>
    <x v="31"/>
    <n v="2125"/>
    <n v="81.73"/>
    <n v="56.67"/>
    <n v="173676.25"/>
    <n v="120423.75"/>
    <n v="53252.5"/>
  </r>
  <r>
    <x v="0"/>
    <s v="Australia"/>
    <x v="2"/>
    <x v="1"/>
    <x v="1"/>
    <x v="32"/>
    <n v="2924"/>
    <n v="651.21"/>
    <n v="524.96"/>
    <n v="1904138.04"/>
    <n v="1534983.04"/>
    <n v="369155"/>
  </r>
  <r>
    <x v="4"/>
    <s v="Myanmar"/>
    <x v="4"/>
    <x v="0"/>
    <x v="0"/>
    <x v="33"/>
    <n v="8250"/>
    <n v="668.27"/>
    <n v="502.54"/>
    <n v="5513227.5"/>
    <n v="4145955"/>
    <n v="1367272.5"/>
  </r>
  <r>
    <x v="3"/>
    <s v="Djibouti"/>
    <x v="11"/>
    <x v="1"/>
    <x v="1"/>
    <x v="34"/>
    <n v="7327"/>
    <n v="152.58000000000001"/>
    <n v="97.44"/>
    <n v="1117953.6600000001"/>
    <n v="713942.88"/>
    <n v="404010.78000000014"/>
  </r>
  <r>
    <x v="1"/>
    <s v="Costa Rica"/>
    <x v="6"/>
    <x v="0"/>
    <x v="2"/>
    <x v="35"/>
    <n v="6409"/>
    <n v="81.73"/>
    <n v="56.67"/>
    <n v="523807.57"/>
    <n v="363198.03"/>
    <n v="160609.53999999998"/>
  </r>
  <r>
    <x v="5"/>
    <s v="Syria"/>
    <x v="3"/>
    <x v="1"/>
    <x v="2"/>
    <x v="36"/>
    <n v="3784"/>
    <n v="9.33"/>
    <n v="6.92"/>
    <n v="35304.720000000001"/>
    <n v="26185.279999999999"/>
    <n v="9119.4400000000023"/>
  </r>
  <r>
    <x v="3"/>
    <s v="The Gambia"/>
    <x v="10"/>
    <x v="1"/>
    <x v="1"/>
    <x v="37"/>
    <n v="4767"/>
    <n v="421.89"/>
    <n v="364.69"/>
    <n v="2011149.63"/>
    <n v="1738477.23"/>
    <n v="272672.39999999991"/>
  </r>
  <r>
    <x v="4"/>
    <s v="Brunei"/>
    <x v="2"/>
    <x v="1"/>
    <x v="2"/>
    <x v="38"/>
    <n v="6708"/>
    <n v="651.21"/>
    <n v="524.96"/>
    <n v="4368316.6800000006"/>
    <n v="3521431.68"/>
    <n v="846885.00000000047"/>
  </r>
  <r>
    <x v="2"/>
    <s v="Bulgaria"/>
    <x v="2"/>
    <x v="1"/>
    <x v="1"/>
    <x v="39"/>
    <n v="3987"/>
    <n v="651.21"/>
    <n v="524.96"/>
    <n v="2596374.27"/>
    <n v="2093015.5200000003"/>
    <n v="503358.74999999977"/>
  </r>
  <r>
    <x v="3"/>
    <s v="Niger"/>
    <x v="6"/>
    <x v="1"/>
    <x v="0"/>
    <x v="40"/>
    <n v="3015"/>
    <n v="81.73"/>
    <n v="56.67"/>
    <n v="246415.95"/>
    <n v="170860.05000000002"/>
    <n v="75555.899999999994"/>
  </r>
  <r>
    <x v="5"/>
    <s v="Azerbaijan"/>
    <x v="8"/>
    <x v="1"/>
    <x v="1"/>
    <x v="41"/>
    <n v="7234"/>
    <n v="437.2"/>
    <n v="263.33"/>
    <n v="3162704.8"/>
    <n v="1904929.22"/>
    <n v="1257775.5799999998"/>
  </r>
  <r>
    <x v="3"/>
    <s v="The Gambia"/>
    <x v="1"/>
    <x v="0"/>
    <x v="0"/>
    <x v="42"/>
    <n v="2117"/>
    <n v="205.7"/>
    <n v="117.11"/>
    <n v="435466.89999999997"/>
    <n v="247921.87"/>
    <n v="187545.02999999997"/>
  </r>
  <r>
    <x v="2"/>
    <s v="Slovakia"/>
    <x v="5"/>
    <x v="1"/>
    <x v="0"/>
    <x v="43"/>
    <n v="171"/>
    <n v="154.06"/>
    <n v="90.93"/>
    <n v="26344.260000000002"/>
    <n v="15549.03"/>
    <n v="10795.230000000001"/>
  </r>
  <r>
    <x v="4"/>
    <s v="Myanmar"/>
    <x v="7"/>
    <x v="1"/>
    <x v="0"/>
    <x v="44"/>
    <n v="5930"/>
    <n v="109.28"/>
    <n v="35.840000000000003"/>
    <n v="648030.4"/>
    <n v="212531.20000000001"/>
    <n v="435499.2"/>
  </r>
  <r>
    <x v="3"/>
    <s v="Comoros"/>
    <x v="1"/>
    <x v="0"/>
    <x v="0"/>
    <x v="45"/>
    <n v="962"/>
    <n v="205.7"/>
    <n v="117.11"/>
    <n v="197883.4"/>
    <n v="112659.81999999999"/>
    <n v="85223.58"/>
  </r>
  <r>
    <x v="2"/>
    <s v="Iceland"/>
    <x v="8"/>
    <x v="1"/>
    <x v="1"/>
    <x v="46"/>
    <n v="8867"/>
    <n v="437.2"/>
    <n v="263.33"/>
    <n v="3876652.4"/>
    <n v="2334947.11"/>
    <n v="1541705.29"/>
  </r>
  <r>
    <x v="2"/>
    <s v="Switzerland"/>
    <x v="6"/>
    <x v="1"/>
    <x v="1"/>
    <x v="47"/>
    <n v="273"/>
    <n v="81.73"/>
    <n v="56.67"/>
    <n v="22312.29"/>
    <n v="15470.91"/>
    <n v="6841.380000000001"/>
  </r>
  <r>
    <x v="2"/>
    <s v="Macedonia"/>
    <x v="7"/>
    <x v="0"/>
    <x v="1"/>
    <x v="48"/>
    <n v="7842"/>
    <n v="109.28"/>
    <n v="35.840000000000003"/>
    <n v="856973.76"/>
    <n v="281057.28000000003"/>
    <n v="575916.48"/>
  </r>
  <r>
    <x v="3"/>
    <s v="Mauritania"/>
    <x v="2"/>
    <x v="0"/>
    <x v="1"/>
    <x v="49"/>
    <n v="1266"/>
    <n v="651.21"/>
    <n v="524.96"/>
    <n v="824431.8600000001"/>
    <n v="664599.3600000001"/>
    <n v="159832.5"/>
  </r>
  <r>
    <x v="2"/>
    <s v="Albania"/>
    <x v="7"/>
    <x v="1"/>
    <x v="1"/>
    <x v="50"/>
    <n v="2269"/>
    <n v="109.28"/>
    <n v="35.840000000000003"/>
    <n v="247956.32"/>
    <n v="81320.960000000006"/>
    <n v="166635.35999999999"/>
  </r>
  <r>
    <x v="3"/>
    <s v="Lesotho"/>
    <x v="3"/>
    <x v="1"/>
    <x v="2"/>
    <x v="51"/>
    <n v="9606"/>
    <n v="9.33"/>
    <n v="6.92"/>
    <n v="89623.98"/>
    <n v="66473.52"/>
    <n v="23150.459999999992"/>
  </r>
  <r>
    <x v="5"/>
    <s v="Saudi Arabia"/>
    <x v="1"/>
    <x v="1"/>
    <x v="1"/>
    <x v="52"/>
    <n v="4063"/>
    <n v="205.7"/>
    <n v="117.11"/>
    <n v="835759.1"/>
    <n v="475817.93"/>
    <n v="359941.17"/>
  </r>
  <r>
    <x v="3"/>
    <s v="Sierra Leone"/>
    <x v="2"/>
    <x v="0"/>
    <x v="1"/>
    <x v="53"/>
    <n v="3457"/>
    <n v="651.21"/>
    <n v="524.96"/>
    <n v="2251232.9700000002"/>
    <n v="1814786.7200000002"/>
    <n v="436446.25"/>
  </r>
  <r>
    <x v="3"/>
    <s v="Sao Tome and Principe"/>
    <x v="3"/>
    <x v="0"/>
    <x v="0"/>
    <x v="54"/>
    <n v="7637"/>
    <n v="9.33"/>
    <n v="6.92"/>
    <n v="71253.210000000006"/>
    <n v="52848.04"/>
    <n v="18405.170000000006"/>
  </r>
  <r>
    <x v="3"/>
    <s v="Cote d'Ivoire"/>
    <x v="7"/>
    <x v="1"/>
    <x v="1"/>
    <x v="55"/>
    <n v="3482"/>
    <n v="109.28"/>
    <n v="35.840000000000003"/>
    <n v="380512.96"/>
    <n v="124794.88"/>
    <n v="255718.08000000002"/>
  </r>
  <r>
    <x v="0"/>
    <s v="Fiji"/>
    <x v="7"/>
    <x v="0"/>
    <x v="1"/>
    <x v="56"/>
    <n v="9905"/>
    <n v="109.28"/>
    <n v="35.840000000000003"/>
    <n v="1082418.3999999999"/>
    <n v="354995.20000000001"/>
    <n v="727423.2"/>
  </r>
  <r>
    <x v="2"/>
    <s v="Austria"/>
    <x v="8"/>
    <x v="0"/>
    <x v="0"/>
    <x v="57"/>
    <n v="2847"/>
    <n v="437.2"/>
    <n v="263.33"/>
    <n v="1244708.3999999999"/>
    <n v="749700.51"/>
    <n v="495007.8899999999"/>
  </r>
  <r>
    <x v="2"/>
    <s v="United Kingdom"/>
    <x v="4"/>
    <x v="1"/>
    <x v="2"/>
    <x v="58"/>
    <n v="282"/>
    <n v="668.27"/>
    <n v="502.54"/>
    <n v="188452.13999999998"/>
    <n v="141716.28"/>
    <n v="46735.859999999986"/>
  </r>
  <r>
    <x v="3"/>
    <s v="Djibouti"/>
    <x v="8"/>
    <x v="0"/>
    <x v="0"/>
    <x v="59"/>
    <n v="7215"/>
    <n v="437.2"/>
    <n v="263.33"/>
    <n v="3154398"/>
    <n v="1899925.95"/>
    <n v="1254472.05"/>
  </r>
  <r>
    <x v="0"/>
    <s v="Australia"/>
    <x v="1"/>
    <x v="0"/>
    <x v="0"/>
    <x v="60"/>
    <n v="682"/>
    <n v="205.7"/>
    <n v="117.11"/>
    <n v="140287.4"/>
    <n v="79869.02"/>
    <n v="60418.37999999999"/>
  </r>
  <r>
    <x v="2"/>
    <s v="San Marino"/>
    <x v="0"/>
    <x v="1"/>
    <x v="2"/>
    <x v="61"/>
    <n v="4750"/>
    <n v="255.28"/>
    <n v="159.41999999999999"/>
    <n v="1212580"/>
    <n v="757244.99999999988"/>
    <n v="455335.00000000012"/>
  </r>
  <r>
    <x v="3"/>
    <s v="Cameroon"/>
    <x v="2"/>
    <x v="1"/>
    <x v="1"/>
    <x v="62"/>
    <n v="5518"/>
    <n v="651.21"/>
    <n v="524.96"/>
    <n v="3593376.7800000003"/>
    <n v="2896729.2800000003"/>
    <n v="696647.5"/>
  </r>
  <r>
    <x v="5"/>
    <s v="Libya"/>
    <x v="7"/>
    <x v="0"/>
    <x v="0"/>
    <x v="63"/>
    <n v="6116"/>
    <n v="109.28"/>
    <n v="35.840000000000003"/>
    <n v="668356.48"/>
    <n v="219197.44000000003"/>
    <n v="449159.03999999992"/>
  </r>
  <r>
    <x v="1"/>
    <s v="Haiti"/>
    <x v="8"/>
    <x v="0"/>
    <x v="0"/>
    <x v="64"/>
    <n v="1705"/>
    <n v="437.2"/>
    <n v="263.33"/>
    <n v="745426"/>
    <n v="448977.64999999997"/>
    <n v="296448.35000000003"/>
  </r>
  <r>
    <x v="3"/>
    <s v="Rwanda"/>
    <x v="8"/>
    <x v="0"/>
    <x v="0"/>
    <x v="65"/>
    <n v="4477"/>
    <n v="437.2"/>
    <n v="263.33"/>
    <n v="1957344.4"/>
    <n v="1178928.4099999999"/>
    <n v="778415.99"/>
  </r>
  <r>
    <x v="3"/>
    <s v="Gabon"/>
    <x v="6"/>
    <x v="0"/>
    <x v="2"/>
    <x v="66"/>
    <n v="8656"/>
    <n v="81.73"/>
    <n v="56.67"/>
    <n v="707454.88"/>
    <n v="490535.52"/>
    <n v="216919.36"/>
  </r>
  <r>
    <x v="1"/>
    <s v="Belize"/>
    <x v="7"/>
    <x v="0"/>
    <x v="1"/>
    <x v="67"/>
    <n v="5498"/>
    <n v="109.28"/>
    <n v="35.840000000000003"/>
    <n v="600821.44000000006"/>
    <n v="197048.32000000001"/>
    <n v="403773.12000000005"/>
  </r>
  <r>
    <x v="2"/>
    <s v="Lithuania"/>
    <x v="2"/>
    <x v="0"/>
    <x v="0"/>
    <x v="68"/>
    <n v="8287"/>
    <n v="651.21"/>
    <n v="524.96"/>
    <n v="5396577.2700000005"/>
    <n v="4350343.5200000005"/>
    <n v="1046233.75"/>
  </r>
  <r>
    <x v="3"/>
    <s v="Madagascar"/>
    <x v="7"/>
    <x v="0"/>
    <x v="2"/>
    <x v="69"/>
    <n v="7342"/>
    <n v="109.28"/>
    <n v="35.840000000000003"/>
    <n v="802333.76"/>
    <n v="263137.28000000003"/>
    <n v="539196.48"/>
  </r>
  <r>
    <x v="4"/>
    <s v="Turkmenistan"/>
    <x v="2"/>
    <x v="1"/>
    <x v="1"/>
    <x v="70"/>
    <n v="5010"/>
    <n v="651.21"/>
    <n v="524.96"/>
    <n v="3262562.1"/>
    <n v="2630049.6"/>
    <n v="632512.5"/>
  </r>
  <r>
    <x v="5"/>
    <s v="Libya"/>
    <x v="3"/>
    <x v="1"/>
    <x v="2"/>
    <x v="71"/>
    <n v="673"/>
    <n v="9.33"/>
    <n v="6.92"/>
    <n v="6279.09"/>
    <n v="4657.16"/>
    <n v="1621.9300000000003"/>
  </r>
  <r>
    <x v="3"/>
    <s v="Democratic Republic of the Congo"/>
    <x v="9"/>
    <x v="1"/>
    <x v="1"/>
    <x v="72"/>
    <n v="5741"/>
    <n v="47.45"/>
    <n v="31.79"/>
    <n v="272410.45"/>
    <n v="182506.38999999998"/>
    <n v="89904.060000000027"/>
  </r>
  <r>
    <x v="3"/>
    <s v="Djibouti"/>
    <x v="1"/>
    <x v="1"/>
    <x v="0"/>
    <x v="73"/>
    <n v="8656"/>
    <n v="205.7"/>
    <n v="117.11"/>
    <n v="1780539.2"/>
    <n v="1013704.16"/>
    <n v="766835.03999999992"/>
  </r>
  <r>
    <x v="5"/>
    <s v="Pakistan"/>
    <x v="8"/>
    <x v="0"/>
    <x v="2"/>
    <x v="74"/>
    <n v="9892"/>
    <n v="437.2"/>
    <n v="263.33"/>
    <n v="4324782.3999999994"/>
    <n v="2604860.36"/>
    <n v="1719922.0399999996"/>
  </r>
  <r>
    <x v="6"/>
    <s v="Mexico"/>
    <x v="4"/>
    <x v="0"/>
    <x v="1"/>
    <x v="75"/>
    <n v="6954"/>
    <n v="668.27"/>
    <n v="502.54"/>
    <n v="4647149.58"/>
    <n v="3494663.16"/>
    <n v="1152486.42"/>
  </r>
  <r>
    <x v="0"/>
    <s v="Federated States of Micronesia"/>
    <x v="9"/>
    <x v="1"/>
    <x v="1"/>
    <x v="76"/>
    <n v="9379"/>
    <n v="47.45"/>
    <n v="31.79"/>
    <n v="445033.55000000005"/>
    <n v="298158.40999999997"/>
    <n v="146875.14000000007"/>
  </r>
  <r>
    <x v="4"/>
    <s v="Laos"/>
    <x v="5"/>
    <x v="0"/>
    <x v="1"/>
    <x v="77"/>
    <n v="3732"/>
    <n v="154.06"/>
    <n v="90.93"/>
    <n v="574951.92000000004"/>
    <n v="339350.76"/>
    <n v="235601.16000000003"/>
  </r>
  <r>
    <x v="2"/>
    <s v="Monaco"/>
    <x v="0"/>
    <x v="0"/>
    <x v="0"/>
    <x v="78"/>
    <n v="8614"/>
    <n v="255.28"/>
    <n v="159.41999999999999"/>
    <n v="2198981.92"/>
    <n v="1373243.88"/>
    <n v="825738.04"/>
  </r>
  <r>
    <x v="0"/>
    <s v="Samoa "/>
    <x v="8"/>
    <x v="1"/>
    <x v="0"/>
    <x v="79"/>
    <n v="9654"/>
    <n v="437.2"/>
    <n v="263.33"/>
    <n v="4220728.8"/>
    <n v="2542187.8199999998"/>
    <n v="1678540.98"/>
  </r>
  <r>
    <x v="2"/>
    <s v="Spain"/>
    <x v="4"/>
    <x v="0"/>
    <x v="2"/>
    <x v="80"/>
    <n v="4513"/>
    <n v="668.27"/>
    <n v="502.54"/>
    <n v="3015902.51"/>
    <n v="2267963.02"/>
    <n v="747939.48999999976"/>
  </r>
  <r>
    <x v="5"/>
    <s v="Lebanon"/>
    <x v="7"/>
    <x v="1"/>
    <x v="2"/>
    <x v="81"/>
    <n v="7884"/>
    <n v="109.28"/>
    <n v="35.840000000000003"/>
    <n v="861563.52"/>
    <n v="282562.56000000006"/>
    <n v="579000.96"/>
  </r>
  <r>
    <x v="5"/>
    <s v="Iran"/>
    <x v="8"/>
    <x v="1"/>
    <x v="0"/>
    <x v="82"/>
    <n v="6489"/>
    <n v="437.2"/>
    <n v="263.33"/>
    <n v="2836990.8"/>
    <n v="1708748.3699999999"/>
    <n v="1128242.43"/>
  </r>
  <r>
    <x v="3"/>
    <s v="Zambia"/>
    <x v="11"/>
    <x v="1"/>
    <x v="2"/>
    <x v="83"/>
    <n v="4085"/>
    <n v="152.58000000000001"/>
    <n v="97.44"/>
    <n v="623289.30000000005"/>
    <n v="398042.39999999997"/>
    <n v="225246.90000000008"/>
  </r>
  <r>
    <x v="3"/>
    <s v="Kenya"/>
    <x v="5"/>
    <x v="1"/>
    <x v="2"/>
    <x v="84"/>
    <n v="6457"/>
    <n v="154.06"/>
    <n v="90.93"/>
    <n v="994765.42"/>
    <n v="587135.01"/>
    <n v="407630.41000000003"/>
  </r>
  <r>
    <x v="6"/>
    <s v="Mexico"/>
    <x v="6"/>
    <x v="0"/>
    <x v="2"/>
    <x v="85"/>
    <n v="6422"/>
    <n v="81.73"/>
    <n v="56.67"/>
    <n v="524870.06000000006"/>
    <n v="363934.74"/>
    <n v="160935.32000000007"/>
  </r>
  <r>
    <x v="3"/>
    <s v="Sao Tome and Principe"/>
    <x v="9"/>
    <x v="0"/>
    <x v="1"/>
    <x v="86"/>
    <n v="8829"/>
    <n v="47.45"/>
    <n v="31.79"/>
    <n v="418936.05000000005"/>
    <n v="280673.90999999997"/>
    <n v="138262.14000000007"/>
  </r>
  <r>
    <x v="3"/>
    <s v="The Gambia"/>
    <x v="0"/>
    <x v="0"/>
    <x v="1"/>
    <x v="87"/>
    <n v="5559"/>
    <n v="255.28"/>
    <n v="159.41999999999999"/>
    <n v="1419101.52"/>
    <n v="886215.77999999991"/>
    <n v="532885.74000000011"/>
  </r>
  <r>
    <x v="5"/>
    <s v="Kuwait"/>
    <x v="3"/>
    <x v="1"/>
    <x v="1"/>
    <x v="88"/>
    <n v="522"/>
    <n v="9.33"/>
    <n v="6.92"/>
    <n v="4870.26"/>
    <n v="3612.24"/>
    <n v="1258.0200000000004"/>
  </r>
  <r>
    <x v="2"/>
    <s v="Slovenia"/>
    <x v="9"/>
    <x v="0"/>
    <x v="1"/>
    <x v="89"/>
    <n v="4660"/>
    <n v="47.45"/>
    <n v="31.79"/>
    <n v="221117"/>
    <n v="148141.4"/>
    <n v="72975.600000000006"/>
  </r>
  <r>
    <x v="3"/>
    <s v="Sierra Leone"/>
    <x v="2"/>
    <x v="0"/>
    <x v="0"/>
    <x v="90"/>
    <n v="948"/>
    <n v="651.21"/>
    <n v="524.96"/>
    <n v="617347.08000000007"/>
    <n v="497662.08"/>
    <n v="119685.00000000006"/>
  </r>
  <r>
    <x v="0"/>
    <s v="Australia"/>
    <x v="9"/>
    <x v="0"/>
    <x v="0"/>
    <x v="91"/>
    <n v="9389"/>
    <n v="47.45"/>
    <n v="31.79"/>
    <n v="445508.05000000005"/>
    <n v="298476.31"/>
    <n v="147031.74000000005"/>
  </r>
  <r>
    <x v="5"/>
    <s v="Azerbaijan"/>
    <x v="2"/>
    <x v="1"/>
    <x v="1"/>
    <x v="92"/>
    <n v="2021"/>
    <n v="651.21"/>
    <n v="524.96"/>
    <n v="1316095.4100000001"/>
    <n v="1060944.1600000001"/>
    <n v="255151.25"/>
  </r>
  <r>
    <x v="2"/>
    <s v="Romania"/>
    <x v="8"/>
    <x v="1"/>
    <x v="0"/>
    <x v="93"/>
    <n v="7910"/>
    <n v="437.2"/>
    <n v="263.33"/>
    <n v="3458252"/>
    <n v="2082940.2999999998"/>
    <n v="1375311.7000000002"/>
  </r>
  <r>
    <x v="1"/>
    <s v="Nicaragua"/>
    <x v="9"/>
    <x v="0"/>
    <x v="1"/>
    <x v="94"/>
    <n v="8156"/>
    <n v="47.45"/>
    <n v="31.79"/>
    <n v="387002.2"/>
    <n v="259279.24"/>
    <n v="127722.96000000002"/>
  </r>
  <r>
    <x v="3"/>
    <s v="Mali"/>
    <x v="7"/>
    <x v="1"/>
    <x v="1"/>
    <x v="95"/>
    <n v="888"/>
    <n v="109.28"/>
    <n v="35.840000000000003"/>
    <n v="97040.639999999999"/>
    <n v="31825.920000000002"/>
    <n v="65214.720000000001"/>
  </r>
  <r>
    <x v="4"/>
    <s v="Malaysia"/>
    <x v="3"/>
    <x v="0"/>
    <x v="2"/>
    <x v="96"/>
    <n v="6267"/>
    <n v="9.33"/>
    <n v="6.92"/>
    <n v="58471.11"/>
    <n v="43367.64"/>
    <n v="15103.470000000001"/>
  </r>
  <r>
    <x v="3"/>
    <s v="Sierra Leone"/>
    <x v="5"/>
    <x v="0"/>
    <x v="1"/>
    <x v="97"/>
    <n v="1485"/>
    <n v="154.06"/>
    <n v="90.93"/>
    <n v="228779.1"/>
    <n v="135031.05000000002"/>
    <n v="93748.049999999988"/>
  </r>
  <r>
    <x v="6"/>
    <s v="Mexico"/>
    <x v="6"/>
    <x v="0"/>
    <x v="1"/>
    <x v="98"/>
    <n v="5767"/>
    <n v="81.73"/>
    <n v="56.67"/>
    <n v="471336.91000000003"/>
    <n v="326815.89"/>
    <n v="144521.02000000002"/>
  </r>
  <r>
    <x v="3"/>
    <s v="Mozambique"/>
    <x v="4"/>
    <x v="0"/>
    <x v="2"/>
    <x v="99"/>
    <n v="5367"/>
    <n v="668.27"/>
    <n v="502.54"/>
    <n v="3586605.09"/>
    <n v="2697132.18"/>
    <n v="889472.9099999996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EFFE1D7-49D9-4560-911A-A45414631D49}" name="PivotTable6"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21">
  <location ref="V3:Y17" firstHeaderRow="1" firstDataRow="2" firstDataCol="1"/>
  <pivotFields count="12">
    <pivotField showAll="0">
      <items count="8">
        <item x="4"/>
        <item x="0"/>
        <item x="1"/>
        <item x="2"/>
        <item x="5"/>
        <item x="6"/>
        <item x="3"/>
        <item t="default"/>
      </items>
    </pivotField>
    <pivotField showAll="0"/>
    <pivotField axis="axisRow" showAll="0">
      <items count="13">
        <item x="0"/>
        <item x="9"/>
        <item x="1"/>
        <item x="7"/>
        <item x="8"/>
        <item x="3"/>
        <item x="4"/>
        <item x="10"/>
        <item x="2"/>
        <item x="6"/>
        <item x="11"/>
        <item x="5"/>
        <item t="default"/>
      </items>
    </pivotField>
    <pivotField axis="axisCol" showAll="0">
      <items count="3">
        <item x="0"/>
        <item x="1"/>
        <item t="default"/>
      </items>
    </pivotField>
    <pivotField showAll="0"/>
    <pivotField showAll="0"/>
    <pivotField dataField="1" showAll="0"/>
    <pivotField numFmtId="164" showAll="0"/>
    <pivotField numFmtId="164" showAll="0"/>
    <pivotField numFmtId="164" showAll="0"/>
    <pivotField numFmtId="164" showAll="0"/>
    <pivotField numFmtId="164" showAll="0"/>
  </pivotFields>
  <rowFields count="1">
    <field x="2"/>
  </rowFields>
  <rowItems count="13">
    <i>
      <x/>
    </i>
    <i>
      <x v="1"/>
    </i>
    <i>
      <x v="2"/>
    </i>
    <i>
      <x v="3"/>
    </i>
    <i>
      <x v="4"/>
    </i>
    <i>
      <x v="5"/>
    </i>
    <i>
      <x v="6"/>
    </i>
    <i>
      <x v="7"/>
    </i>
    <i>
      <x v="8"/>
    </i>
    <i>
      <x v="9"/>
    </i>
    <i>
      <x v="10"/>
    </i>
    <i>
      <x v="11"/>
    </i>
    <i t="grand">
      <x/>
    </i>
  </rowItems>
  <colFields count="1">
    <field x="3"/>
  </colFields>
  <colItems count="3">
    <i>
      <x/>
    </i>
    <i>
      <x v="1"/>
    </i>
    <i t="grand">
      <x/>
    </i>
  </colItems>
  <dataFields count="1">
    <dataField name="Sum of Units Sold" fld="6" baseField="0" baseItem="0"/>
  </dataFields>
  <chartFormats count="7">
    <chartFormat chart="0"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2" format="1" series="1">
      <pivotArea type="data" outline="0" fieldPosition="0">
        <references count="2">
          <reference field="4294967294" count="1" selected="0">
            <x v="0"/>
          </reference>
          <reference field="3" count="1" selected="0">
            <x v="1"/>
          </reference>
        </references>
      </pivotArea>
    </chartFormat>
    <chartFormat chart="19" format="2" series="1">
      <pivotArea type="data" outline="0" fieldPosition="0">
        <references count="2">
          <reference field="4294967294" count="1" selected="0">
            <x v="0"/>
          </reference>
          <reference field="3" count="1" selected="0">
            <x v="0"/>
          </reference>
        </references>
      </pivotArea>
    </chartFormat>
    <chartFormat chart="19" format="3" series="1">
      <pivotArea type="data" outline="0" fieldPosition="0">
        <references count="2">
          <reference field="4294967294" count="1" selected="0">
            <x v="0"/>
          </reference>
          <reference field="3" count="1" selected="0">
            <x v="1"/>
          </reference>
        </references>
      </pivotArea>
    </chartFormat>
    <chartFormat chart="20" format="4" series="1">
      <pivotArea type="data" outline="0" fieldPosition="0">
        <references count="2">
          <reference field="4294967294" count="1" selected="0">
            <x v="0"/>
          </reference>
          <reference field="3" count="1" selected="0">
            <x v="0"/>
          </reference>
        </references>
      </pivotArea>
    </chartFormat>
    <chartFormat chart="20" format="5" series="1">
      <pivotArea type="data" outline="0" fieldPosition="0">
        <references count="2">
          <reference field="4294967294" count="1" selected="0">
            <x v="0"/>
          </reference>
          <reference field="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3D425C6-E181-4AF4-94A5-245E6A98D5C7}"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0" rowHeaderCaption="Region">
  <location ref="G3:H11" firstHeaderRow="1" firstDataRow="1" firstDataCol="1"/>
  <pivotFields count="12">
    <pivotField axis="axisRow" showAll="0">
      <items count="8">
        <item x="4"/>
        <item x="0"/>
        <item x="1"/>
        <item x="2"/>
        <item x="5"/>
        <item x="6"/>
        <item x="3"/>
        <item t="default"/>
      </items>
    </pivotField>
    <pivotField showAll="0"/>
    <pivotField showAll="0">
      <items count="13">
        <item x="0"/>
        <item x="9"/>
        <item x="1"/>
        <item x="7"/>
        <item x="8"/>
        <item x="3"/>
        <item x="4"/>
        <item x="10"/>
        <item x="2"/>
        <item x="6"/>
        <item x="11"/>
        <item x="5"/>
        <item t="default"/>
      </items>
    </pivotField>
    <pivotField showAll="0">
      <items count="3">
        <item x="0"/>
        <item x="1"/>
        <item t="default"/>
      </items>
    </pivotField>
    <pivotField showAll="0"/>
    <pivotField showAll="0"/>
    <pivotField showAll="0"/>
    <pivotField numFmtId="164" showAll="0"/>
    <pivotField numFmtId="164" showAll="0"/>
    <pivotField dataField="1" numFmtId="164" showAll="0"/>
    <pivotField numFmtId="164" showAll="0"/>
    <pivotField numFmtId="164" showAll="0"/>
  </pivotFields>
  <rowFields count="1">
    <field x="0"/>
  </rowFields>
  <rowItems count="8">
    <i>
      <x/>
    </i>
    <i>
      <x v="1"/>
    </i>
    <i>
      <x v="2"/>
    </i>
    <i>
      <x v="3"/>
    </i>
    <i>
      <x v="4"/>
    </i>
    <i>
      <x v="5"/>
    </i>
    <i>
      <x v="6"/>
    </i>
    <i t="grand">
      <x/>
    </i>
  </rowItems>
  <colItems count="1">
    <i/>
  </colItems>
  <dataFields count="1">
    <dataField name="Average of Total Revenue" fld="9" subtotal="average" baseField="0" baseItem="0"/>
  </dataFields>
  <formats count="1">
    <format dxfId="0">
      <pivotArea collapsedLevelsAreSubtotals="1" fieldPosition="0">
        <references count="1">
          <reference field="0" count="0"/>
        </references>
      </pivotArea>
    </format>
  </formats>
  <chartFormats count="9">
    <chartFormat chart="2" format="1" series="1">
      <pivotArea type="data" outline="0" fieldPosition="0">
        <references count="1">
          <reference field="4294967294" count="1" selected="0">
            <x v="0"/>
          </reference>
        </references>
      </pivotArea>
    </chartFormat>
    <chartFormat chart="9" format="16" series="1">
      <pivotArea type="data" outline="0" fieldPosition="0">
        <references count="1">
          <reference field="4294967294" count="1" selected="0">
            <x v="0"/>
          </reference>
        </references>
      </pivotArea>
    </chartFormat>
    <chartFormat chart="9" format="17">
      <pivotArea type="data" outline="0" fieldPosition="0">
        <references count="2">
          <reference field="4294967294" count="1" selected="0">
            <x v="0"/>
          </reference>
          <reference field="0" count="1" selected="0">
            <x v="0"/>
          </reference>
        </references>
      </pivotArea>
    </chartFormat>
    <chartFormat chart="9" format="18">
      <pivotArea type="data" outline="0" fieldPosition="0">
        <references count="2">
          <reference field="4294967294" count="1" selected="0">
            <x v="0"/>
          </reference>
          <reference field="0" count="1" selected="0">
            <x v="1"/>
          </reference>
        </references>
      </pivotArea>
    </chartFormat>
    <chartFormat chart="9" format="19">
      <pivotArea type="data" outline="0" fieldPosition="0">
        <references count="2">
          <reference field="4294967294" count="1" selected="0">
            <x v="0"/>
          </reference>
          <reference field="0" count="1" selected="0">
            <x v="2"/>
          </reference>
        </references>
      </pivotArea>
    </chartFormat>
    <chartFormat chart="9" format="20">
      <pivotArea type="data" outline="0" fieldPosition="0">
        <references count="2">
          <reference field="4294967294" count="1" selected="0">
            <x v="0"/>
          </reference>
          <reference field="0" count="1" selected="0">
            <x v="3"/>
          </reference>
        </references>
      </pivotArea>
    </chartFormat>
    <chartFormat chart="9" format="21">
      <pivotArea type="data" outline="0" fieldPosition="0">
        <references count="2">
          <reference field="4294967294" count="1" selected="0">
            <x v="0"/>
          </reference>
          <reference field="0" count="1" selected="0">
            <x v="4"/>
          </reference>
        </references>
      </pivotArea>
    </chartFormat>
    <chartFormat chart="9" format="22">
      <pivotArea type="data" outline="0" fieldPosition="0">
        <references count="2">
          <reference field="4294967294" count="1" selected="0">
            <x v="0"/>
          </reference>
          <reference field="0" count="1" selected="0">
            <x v="5"/>
          </reference>
        </references>
      </pivotArea>
    </chartFormat>
    <chartFormat chart="9" format="23">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9D71F98-0F62-4BD8-A6F2-1106EEFF1587}"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rowHeaderCaption="item type">
  <location ref="D3:E16" firstHeaderRow="1" firstDataRow="1" firstDataCol="1"/>
  <pivotFields count="12">
    <pivotField showAll="0">
      <items count="8">
        <item x="4"/>
        <item x="0"/>
        <item x="1"/>
        <item x="2"/>
        <item x="5"/>
        <item x="6"/>
        <item x="3"/>
        <item t="default"/>
      </items>
    </pivotField>
    <pivotField showAll="0"/>
    <pivotField axis="axisRow" showAll="0" sortType="descending">
      <items count="13">
        <item x="0"/>
        <item x="9"/>
        <item x="1"/>
        <item x="7"/>
        <item x="8"/>
        <item x="3"/>
        <item x="4"/>
        <item x="10"/>
        <item x="2"/>
        <item x="6"/>
        <item x="11"/>
        <item x="5"/>
        <item t="default"/>
      </items>
      <autoSortScope>
        <pivotArea dataOnly="0" outline="0" fieldPosition="0">
          <references count="1">
            <reference field="4294967294" count="1" selected="0">
              <x v="0"/>
            </reference>
          </references>
        </pivotArea>
      </autoSortScope>
    </pivotField>
    <pivotField showAll="0">
      <items count="3">
        <item x="0"/>
        <item x="1"/>
        <item t="default"/>
      </items>
    </pivotField>
    <pivotField showAll="0"/>
    <pivotField showAll="0"/>
    <pivotField dataField="1" showAll="0"/>
    <pivotField numFmtId="164" showAll="0"/>
    <pivotField numFmtId="164" showAll="0"/>
    <pivotField numFmtId="164" showAll="0"/>
    <pivotField numFmtId="164" showAll="0"/>
    <pivotField numFmtId="164" showAll="0"/>
  </pivotFields>
  <rowFields count="1">
    <field x="2"/>
  </rowFields>
  <rowItems count="13">
    <i>
      <x v="1"/>
    </i>
    <i>
      <x v="4"/>
    </i>
    <i>
      <x/>
    </i>
    <i>
      <x v="3"/>
    </i>
    <i>
      <x v="7"/>
    </i>
    <i>
      <x v="5"/>
    </i>
    <i>
      <x v="6"/>
    </i>
    <i>
      <x v="9"/>
    </i>
    <i>
      <x v="10"/>
    </i>
    <i>
      <x v="8"/>
    </i>
    <i>
      <x v="2"/>
    </i>
    <i>
      <x v="11"/>
    </i>
    <i t="grand">
      <x/>
    </i>
  </rowItems>
  <colItems count="1">
    <i/>
  </colItems>
  <dataFields count="1">
    <dataField name="Average Units Sold" fld="6" subtotal="average" baseField="2" baseItem="0"/>
  </dataFields>
  <formats count="1">
    <format dxfId="1">
      <pivotArea collapsedLevelsAreSubtotals="1" fieldPosition="0">
        <references count="1">
          <reference field="2" count="0"/>
        </references>
      </pivotArea>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C1E7C01-2912-44D3-A0B2-8EC4C9580EDD}"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rowHeaderCaption="Region">
  <location ref="A3:B11" firstHeaderRow="1" firstDataRow="1" firstDataCol="1"/>
  <pivotFields count="12">
    <pivotField axis="axisRow" showAll="0" sortType="descending">
      <items count="8">
        <item x="4"/>
        <item x="0"/>
        <item x="1"/>
        <item x="2"/>
        <item x="5"/>
        <item x="6"/>
        <item x="3"/>
        <item t="default"/>
      </items>
      <autoSortScope>
        <pivotArea dataOnly="0" outline="0" fieldPosition="0">
          <references count="1">
            <reference field="4294967294" count="1" selected="0">
              <x v="0"/>
            </reference>
          </references>
        </pivotArea>
      </autoSortScope>
    </pivotField>
    <pivotField showAll="0"/>
    <pivotField showAll="0">
      <items count="13">
        <item x="0"/>
        <item x="9"/>
        <item x="1"/>
        <item x="7"/>
        <item x="8"/>
        <item x="3"/>
        <item x="4"/>
        <item x="10"/>
        <item x="2"/>
        <item x="6"/>
        <item x="11"/>
        <item x="5"/>
        <item t="default"/>
      </items>
    </pivotField>
    <pivotField showAll="0">
      <items count="3">
        <item x="0"/>
        <item x="1"/>
        <item t="default"/>
      </items>
    </pivotField>
    <pivotField showAll="0"/>
    <pivotField showAll="0"/>
    <pivotField dataField="1" showAll="0"/>
    <pivotField numFmtId="164" showAll="0"/>
    <pivotField numFmtId="164" showAll="0"/>
    <pivotField numFmtId="164" showAll="0"/>
    <pivotField numFmtId="164" showAll="0"/>
    <pivotField numFmtId="164" showAll="0"/>
  </pivotFields>
  <rowFields count="1">
    <field x="0"/>
  </rowFields>
  <rowItems count="8">
    <i>
      <x v="6"/>
    </i>
    <i>
      <x v="3"/>
    </i>
    <i>
      <x v="1"/>
    </i>
    <i>
      <x/>
    </i>
    <i>
      <x v="4"/>
    </i>
    <i>
      <x v="2"/>
    </i>
    <i>
      <x v="5"/>
    </i>
    <i t="grand">
      <x/>
    </i>
  </rowItems>
  <colItems count="1">
    <i/>
  </colItems>
  <dataFields count="1">
    <dataField name="Unit Sold" fld="6" baseField="0" baseItem="0"/>
  </dataFields>
  <formats count="1">
    <format dxfId="2">
      <pivotArea collapsedLevelsAreSubtotals="1" fieldPosition="0">
        <references count="1">
          <reference field="0" count="0"/>
        </references>
      </pivotArea>
    </format>
  </formats>
  <chartFormats count="1">
    <chartFormat chart="5" format="9"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86F3DFB-134E-4858-8F02-9A89F586C8BC}" name="PivotTable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R3:S16" firstHeaderRow="1" firstDataRow="1" firstDataCol="1"/>
  <pivotFields count="12">
    <pivotField showAll="0">
      <items count="8">
        <item x="4"/>
        <item x="0"/>
        <item x="1"/>
        <item x="2"/>
        <item x="5"/>
        <item x="6"/>
        <item x="3"/>
        <item t="default"/>
      </items>
    </pivotField>
    <pivotField showAll="0"/>
    <pivotField axis="axisRow" showAll="0" sortType="ascending">
      <items count="13">
        <item x="0"/>
        <item x="9"/>
        <item x="1"/>
        <item x="7"/>
        <item x="8"/>
        <item x="3"/>
        <item x="4"/>
        <item x="10"/>
        <item x="2"/>
        <item x="6"/>
        <item x="11"/>
        <item x="5"/>
        <item t="default"/>
      </items>
      <autoSortScope>
        <pivotArea dataOnly="0" outline="0" fieldPosition="0">
          <references count="1">
            <reference field="4294967294" count="1" selected="0">
              <x v="0"/>
            </reference>
          </references>
        </pivotArea>
      </autoSortScope>
    </pivotField>
    <pivotField showAll="0">
      <items count="3">
        <item x="0"/>
        <item x="1"/>
        <item t="default"/>
      </items>
    </pivotField>
    <pivotField showAll="0"/>
    <pivotField showAll="0"/>
    <pivotField showAll="0"/>
    <pivotField numFmtId="164" showAll="0"/>
    <pivotField numFmtId="164" showAll="0"/>
    <pivotField numFmtId="164" showAll="0"/>
    <pivotField numFmtId="164" showAll="0"/>
    <pivotField dataField="1" numFmtId="164" showAll="0"/>
  </pivotFields>
  <rowFields count="1">
    <field x="2"/>
  </rowFields>
  <rowItems count="13">
    <i>
      <x v="5"/>
    </i>
    <i>
      <x v="7"/>
    </i>
    <i>
      <x v="10"/>
    </i>
    <i>
      <x v="1"/>
    </i>
    <i>
      <x v="9"/>
    </i>
    <i>
      <x v="11"/>
    </i>
    <i>
      <x v="2"/>
    </i>
    <i>
      <x/>
    </i>
    <i>
      <x v="3"/>
    </i>
    <i>
      <x v="8"/>
    </i>
    <i>
      <x v="6"/>
    </i>
    <i>
      <x v="4"/>
    </i>
    <i t="grand">
      <x/>
    </i>
  </rowItems>
  <colItems count="1">
    <i/>
  </colItems>
  <dataFields count="1">
    <dataField name="Sum of Total Profit" fld="11" baseField="0" baseItem="0"/>
  </dataFields>
  <formats count="1">
    <format dxfId="3">
      <pivotArea collapsedLevelsAreSubtotals="1" fieldPosition="0">
        <references count="1">
          <reference field="2" count="0"/>
        </references>
      </pivotArea>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A2347A4-603F-48A4-A395-7088B4E63FF7}" name="PivotTable7"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location ref="J3:K7" firstHeaderRow="1" firstDataRow="1" firstDataCol="1"/>
  <pivotFields count="12">
    <pivotField showAll="0">
      <items count="8">
        <item x="4"/>
        <item x="0"/>
        <item x="1"/>
        <item x="2"/>
        <item x="5"/>
        <item x="6"/>
        <item x="3"/>
        <item t="default"/>
      </items>
    </pivotField>
    <pivotField showAll="0"/>
    <pivotField showAll="0">
      <items count="13">
        <item x="0"/>
        <item x="9"/>
        <item x="1"/>
        <item x="7"/>
        <item x="8"/>
        <item x="3"/>
        <item x="4"/>
        <item x="10"/>
        <item x="2"/>
        <item x="6"/>
        <item x="11"/>
        <item x="5"/>
        <item t="default"/>
      </items>
    </pivotField>
    <pivotField showAll="0">
      <items count="3">
        <item x="0"/>
        <item x="1"/>
        <item t="default"/>
      </items>
    </pivotField>
    <pivotField axis="axisRow" showAll="0">
      <items count="4">
        <item x="0"/>
        <item x="2"/>
        <item x="1"/>
        <item t="default"/>
      </items>
    </pivotField>
    <pivotField showAll="0"/>
    <pivotField dataField="1" showAll="0"/>
    <pivotField numFmtId="164" showAll="0"/>
    <pivotField numFmtId="164" showAll="0"/>
    <pivotField numFmtId="164" showAll="0"/>
    <pivotField numFmtId="164" showAll="0"/>
    <pivotField numFmtId="164" showAll="0"/>
  </pivotFields>
  <rowFields count="1">
    <field x="4"/>
  </rowFields>
  <rowItems count="4">
    <i>
      <x/>
    </i>
    <i>
      <x v="1"/>
    </i>
    <i>
      <x v="2"/>
    </i>
    <i t="grand">
      <x/>
    </i>
  </rowItems>
  <colItems count="1">
    <i/>
  </colItems>
  <dataFields count="1">
    <dataField name="Sum of Units Sold" fld="6" baseField="0" baseItem="0"/>
  </dataFields>
  <chartFormats count="4">
    <chartFormat chart="8" format="8" series="1">
      <pivotArea type="data" outline="0" fieldPosition="0">
        <references count="1">
          <reference field="4294967294" count="1" selected="0">
            <x v="0"/>
          </reference>
        </references>
      </pivotArea>
    </chartFormat>
    <chartFormat chart="8" format="9">
      <pivotArea type="data" outline="0" fieldPosition="0">
        <references count="2">
          <reference field="4294967294" count="1" selected="0">
            <x v="0"/>
          </reference>
          <reference field="4" count="1" selected="0">
            <x v="0"/>
          </reference>
        </references>
      </pivotArea>
    </chartFormat>
    <chartFormat chart="8" format="10">
      <pivotArea type="data" outline="0" fieldPosition="0">
        <references count="2">
          <reference field="4294967294" count="1" selected="0">
            <x v="0"/>
          </reference>
          <reference field="4" count="1" selected="0">
            <x v="1"/>
          </reference>
        </references>
      </pivotArea>
    </chartFormat>
    <chartFormat chart="8" format="11">
      <pivotArea type="data" outline="0" fieldPosition="0">
        <references count="2">
          <reference field="4294967294" count="1" selected="0">
            <x v="0"/>
          </reference>
          <reference field="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0CE548F0-B640-4B3C-9ED5-31D33DAB03B1}" sourceName="Region">
  <pivotTables>
    <pivotTable tabId="4" name="PivotTable1"/>
    <pivotTable tabId="4" name="PivotTable4"/>
    <pivotTable tabId="4" name="PivotTable5"/>
    <pivotTable tabId="4" name="PivotTable6"/>
    <pivotTable tabId="4" name="PivotTable7"/>
    <pivotTable tabId="4" name="PivotTable8"/>
  </pivotTables>
  <data>
    <tabular pivotCacheId="1339217373">
      <items count="7">
        <i x="4" s="1"/>
        <i x="0" s="1"/>
        <i x="1" s="1"/>
        <i x="2" s="1"/>
        <i x="5" s="1"/>
        <i x="6"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D0C83ADD-8DA1-428F-8C88-0A2ABD6C36A5}" sourceName="Item Type">
  <pivotTables>
    <pivotTable tabId="4" name="PivotTable1"/>
    <pivotTable tabId="4" name="PivotTable4"/>
    <pivotTable tabId="4" name="PivotTable5"/>
    <pivotTable tabId="4" name="PivotTable6"/>
    <pivotTable tabId="4" name="PivotTable7"/>
    <pivotTable tabId="4" name="PivotTable8"/>
  </pivotTables>
  <data>
    <tabular pivotCacheId="1339217373">
      <items count="12">
        <i x="0" s="1"/>
        <i x="9" s="1"/>
        <i x="1" s="1"/>
        <i x="7" s="1"/>
        <i x="8" s="1"/>
        <i x="3" s="1"/>
        <i x="4" s="1"/>
        <i x="10" s="1"/>
        <i x="2" s="1"/>
        <i x="6" s="1"/>
        <i x="11" s="1"/>
        <i x="5"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43EB5889-342E-4050-B389-3D4BB489B9C6}" sourceName="Sales Channel">
  <pivotTables>
    <pivotTable tabId="4" name="PivotTable4"/>
    <pivotTable tabId="4" name="PivotTable1"/>
    <pivotTable tabId="4" name="PivotTable5"/>
    <pivotTable tabId="4" name="PivotTable6"/>
    <pivotTable tabId="4" name="PivotTable7"/>
    <pivotTable tabId="4" name="PivotTable8"/>
  </pivotTables>
  <data>
    <tabular pivotCacheId="1339217373">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2C4296D0-C7A0-4218-A02F-42EDBCAD67EE}" cache="Slicer_Region" caption="Region" style="SlicerStyleDark2 2" rowHeight="504000"/>
  <slicer name="Item Type" xr10:uid="{0A58D6D8-5201-4C40-A82E-694FCEBB2ED3}" cache="Slicer_Item_Type" caption="Item Type" style="SlicerStyleDark2 2" rowHeight="576000"/>
  <slicer name="Sales Channel" xr10:uid="{005E4879-D88B-4F53-A11E-070EAE118099}" cache="Slicer_Sales_Channel" caption="Sales Channel" style="SlicerStyleDark2 2" rowHeight="612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rinterSettings" Target="../printerSettings/printerSettings3.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EEA36D-919C-4A67-ADEE-E44CBCB4922F}">
  <dimension ref="A1"/>
  <sheetViews>
    <sheetView showGridLines="0" showRowColHeaders="0" tabSelected="1" zoomScale="40" zoomScaleNormal="40" workbookViewId="0">
      <selection activeCell="P94" sqref="A1:XFD1048576"/>
    </sheetView>
  </sheetViews>
  <sheetFormatPr defaultRowHeight="14.5" x14ac:dyDescent="0.35"/>
  <cols>
    <col min="1" max="16384" width="8.7265625" style="12"/>
  </cols>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101"/>
  <sheetViews>
    <sheetView zoomScale="101" zoomScaleNormal="115" workbookViewId="0">
      <selection activeCell="B7" sqref="B7"/>
    </sheetView>
  </sheetViews>
  <sheetFormatPr defaultRowHeight="14.5" x14ac:dyDescent="0.35"/>
  <cols>
    <col min="1" max="1" width="30.36328125" bestFit="1" customWidth="1"/>
    <col min="2" max="2" width="29.36328125" bestFit="1" customWidth="1"/>
    <col min="3" max="3" width="13.1796875" bestFit="1" customWidth="1"/>
    <col min="4" max="4" width="12.26953125" bestFit="1" customWidth="1"/>
    <col min="5" max="5" width="12.1796875" bestFit="1" customWidth="1"/>
    <col min="6" max="6" width="10.08984375" bestFit="1" customWidth="1"/>
    <col min="7" max="7" width="9.08984375" bestFit="1" customWidth="1"/>
    <col min="8" max="8" width="8.7265625" style="3"/>
    <col min="9" max="9" width="8.36328125" style="3" bestFit="1" customWidth="1"/>
    <col min="10" max="10" width="13.6328125" bestFit="1" customWidth="1"/>
    <col min="11" max="11" width="13.6328125" style="3" bestFit="1" customWidth="1"/>
    <col min="12" max="12" width="13.6328125" bestFit="1" customWidth="1"/>
    <col min="13" max="13" width="10.453125" style="14" bestFit="1" customWidth="1"/>
    <col min="14" max="14" width="15.36328125" bestFit="1" customWidth="1"/>
    <col min="15" max="15" width="11.36328125" style="16" bestFit="1" customWidth="1"/>
  </cols>
  <sheetData>
    <row r="1" spans="1:15" s="6" customFormat="1" x14ac:dyDescent="0.35">
      <c r="A1" s="4" t="s">
        <v>0</v>
      </c>
      <c r="B1" s="4" t="s">
        <v>1</v>
      </c>
      <c r="C1" s="4" t="s">
        <v>2</v>
      </c>
      <c r="D1" s="4" t="s">
        <v>3</v>
      </c>
      <c r="E1" s="4" t="s">
        <v>4</v>
      </c>
      <c r="F1" s="4" t="s">
        <v>5</v>
      </c>
      <c r="G1" s="4" t="s">
        <v>6</v>
      </c>
      <c r="H1" s="5" t="s">
        <v>7</v>
      </c>
      <c r="I1" s="5" t="s">
        <v>8</v>
      </c>
      <c r="J1" s="4" t="s">
        <v>9</v>
      </c>
      <c r="K1" s="5" t="s">
        <v>10</v>
      </c>
      <c r="L1" s="4" t="s">
        <v>11</v>
      </c>
      <c r="M1" s="13"/>
      <c r="O1" s="15"/>
    </row>
    <row r="2" spans="1:15" x14ac:dyDescent="0.35">
      <c r="A2" s="1" t="s">
        <v>12</v>
      </c>
      <c r="B2" s="1" t="s">
        <v>13</v>
      </c>
      <c r="C2" s="1" t="s">
        <v>14</v>
      </c>
      <c r="D2" s="1" t="s">
        <v>15</v>
      </c>
      <c r="E2" s="1" t="s">
        <v>16</v>
      </c>
      <c r="F2" s="1">
        <v>669165933</v>
      </c>
      <c r="G2" s="1">
        <v>9925</v>
      </c>
      <c r="H2" s="2">
        <v>255.28</v>
      </c>
      <c r="I2" s="2">
        <v>159.41999999999999</v>
      </c>
      <c r="J2" s="2">
        <f>G2*H2</f>
        <v>2533654</v>
      </c>
      <c r="K2" s="2">
        <f>G2*I2</f>
        <v>1582243.4999999998</v>
      </c>
      <c r="L2" s="2">
        <f>J2-K2</f>
        <v>951410.50000000023</v>
      </c>
      <c r="N2" t="s">
        <v>121</v>
      </c>
    </row>
    <row r="3" spans="1:15" x14ac:dyDescent="0.35">
      <c r="A3" s="1" t="s">
        <v>17</v>
      </c>
      <c r="B3" s="1" t="s">
        <v>18</v>
      </c>
      <c r="C3" s="1" t="s">
        <v>19</v>
      </c>
      <c r="D3" s="1" t="s">
        <v>20</v>
      </c>
      <c r="E3" s="1" t="s">
        <v>21</v>
      </c>
      <c r="F3" s="1">
        <v>963881480</v>
      </c>
      <c r="G3" s="1">
        <v>2804</v>
      </c>
      <c r="H3" s="2">
        <v>205.7</v>
      </c>
      <c r="I3" s="2">
        <v>117.11</v>
      </c>
      <c r="J3" s="2">
        <f t="shared" ref="J3:J66" si="0">G3*H3</f>
        <v>576782.79999999993</v>
      </c>
      <c r="K3" s="2">
        <f t="shared" ref="K3:K66" si="1">G3*I3</f>
        <v>328376.44</v>
      </c>
      <c r="L3" s="2">
        <f t="shared" ref="L3:L66" si="2">J3-K3</f>
        <v>248406.35999999993</v>
      </c>
      <c r="N3" s="3">
        <f>SUM(L2:L101)</f>
        <v>44168198.399999991</v>
      </c>
    </row>
    <row r="4" spans="1:15" x14ac:dyDescent="0.35">
      <c r="A4" s="1" t="s">
        <v>22</v>
      </c>
      <c r="B4" s="1" t="s">
        <v>23</v>
      </c>
      <c r="C4" s="1" t="s">
        <v>24</v>
      </c>
      <c r="D4" s="1" t="s">
        <v>15</v>
      </c>
      <c r="E4" s="1" t="s">
        <v>25</v>
      </c>
      <c r="F4" s="1">
        <v>341417157</v>
      </c>
      <c r="G4" s="1">
        <v>1779</v>
      </c>
      <c r="H4" s="2">
        <v>651.21</v>
      </c>
      <c r="I4" s="2">
        <v>524.96</v>
      </c>
      <c r="J4" s="2">
        <f t="shared" si="0"/>
        <v>1158502.5900000001</v>
      </c>
      <c r="K4" s="2">
        <f t="shared" si="1"/>
        <v>933903.84000000008</v>
      </c>
      <c r="L4" s="2">
        <f t="shared" si="2"/>
        <v>224598.75</v>
      </c>
    </row>
    <row r="5" spans="1:15" x14ac:dyDescent="0.35">
      <c r="A5" s="1" t="s">
        <v>26</v>
      </c>
      <c r="B5" s="1" t="s">
        <v>27</v>
      </c>
      <c r="C5" s="1" t="s">
        <v>28</v>
      </c>
      <c r="D5" s="1" t="s">
        <v>20</v>
      </c>
      <c r="E5" s="1" t="s">
        <v>21</v>
      </c>
      <c r="F5" s="1">
        <v>514321792</v>
      </c>
      <c r="G5" s="1">
        <v>8102</v>
      </c>
      <c r="H5" s="2">
        <v>9.33</v>
      </c>
      <c r="I5" s="2">
        <v>6.92</v>
      </c>
      <c r="J5" s="2">
        <f t="shared" si="0"/>
        <v>75591.66</v>
      </c>
      <c r="K5" s="2">
        <f t="shared" si="1"/>
        <v>56065.84</v>
      </c>
      <c r="L5" s="2">
        <f t="shared" si="2"/>
        <v>19525.820000000007</v>
      </c>
      <c r="N5" t="s">
        <v>122</v>
      </c>
    </row>
    <row r="6" spans="1:15" x14ac:dyDescent="0.35">
      <c r="A6" s="1" t="s">
        <v>26</v>
      </c>
      <c r="B6" s="1" t="s">
        <v>29</v>
      </c>
      <c r="C6" s="1" t="s">
        <v>24</v>
      </c>
      <c r="D6" s="1" t="s">
        <v>15</v>
      </c>
      <c r="E6" s="1" t="s">
        <v>25</v>
      </c>
      <c r="F6" s="1">
        <v>115456712</v>
      </c>
      <c r="G6" s="1">
        <v>5062</v>
      </c>
      <c r="H6" s="2">
        <v>651.21</v>
      </c>
      <c r="I6" s="2">
        <v>524.96</v>
      </c>
      <c r="J6" s="2">
        <f t="shared" si="0"/>
        <v>3296425.02</v>
      </c>
      <c r="K6" s="2">
        <f t="shared" si="1"/>
        <v>2657347.52</v>
      </c>
      <c r="L6" s="2">
        <f t="shared" si="2"/>
        <v>639077.5</v>
      </c>
      <c r="N6">
        <f>SUM(G2:G101)</f>
        <v>512871</v>
      </c>
    </row>
    <row r="7" spans="1:15" x14ac:dyDescent="0.35">
      <c r="A7" s="1" t="s">
        <v>12</v>
      </c>
      <c r="B7" s="1" t="s">
        <v>30</v>
      </c>
      <c r="C7" s="1" t="s">
        <v>14</v>
      </c>
      <c r="D7" s="1" t="s">
        <v>20</v>
      </c>
      <c r="E7" s="1" t="s">
        <v>21</v>
      </c>
      <c r="F7" s="1">
        <v>547995746</v>
      </c>
      <c r="G7" s="1">
        <v>2974</v>
      </c>
      <c r="H7" s="2">
        <v>255.28</v>
      </c>
      <c r="I7" s="2">
        <v>159.41999999999999</v>
      </c>
      <c r="J7" s="2">
        <f t="shared" si="0"/>
        <v>759202.72</v>
      </c>
      <c r="K7" s="2">
        <f t="shared" si="1"/>
        <v>474115.07999999996</v>
      </c>
      <c r="L7" s="2">
        <f t="shared" si="2"/>
        <v>285087.64</v>
      </c>
    </row>
    <row r="8" spans="1:15" x14ac:dyDescent="0.35">
      <c r="A8" s="1" t="s">
        <v>26</v>
      </c>
      <c r="B8" s="1" t="s">
        <v>31</v>
      </c>
      <c r="C8" s="1" t="s">
        <v>32</v>
      </c>
      <c r="D8" s="1" t="s">
        <v>15</v>
      </c>
      <c r="E8" s="1" t="s">
        <v>21</v>
      </c>
      <c r="F8" s="1">
        <v>135425221</v>
      </c>
      <c r="G8" s="1">
        <v>4187</v>
      </c>
      <c r="H8" s="2">
        <v>668.27</v>
      </c>
      <c r="I8" s="2">
        <v>502.54</v>
      </c>
      <c r="J8" s="2">
        <f t="shared" si="0"/>
        <v>2798046.4899999998</v>
      </c>
      <c r="K8" s="2">
        <f t="shared" si="1"/>
        <v>2104134.98</v>
      </c>
      <c r="L8" s="2">
        <f t="shared" si="2"/>
        <v>693911.50999999978</v>
      </c>
      <c r="N8" t="s">
        <v>123</v>
      </c>
    </row>
    <row r="9" spans="1:15" x14ac:dyDescent="0.35">
      <c r="A9" s="1" t="s">
        <v>26</v>
      </c>
      <c r="B9" s="1" t="s">
        <v>33</v>
      </c>
      <c r="C9" s="1" t="s">
        <v>34</v>
      </c>
      <c r="D9" s="1" t="s">
        <v>20</v>
      </c>
      <c r="E9" s="1" t="s">
        <v>16</v>
      </c>
      <c r="F9" s="1">
        <v>871543967</v>
      </c>
      <c r="G9" s="1">
        <v>8082</v>
      </c>
      <c r="H9" s="2">
        <v>154.06</v>
      </c>
      <c r="I9" s="2">
        <v>90.93</v>
      </c>
      <c r="J9" s="2">
        <f t="shared" si="0"/>
        <v>1245112.92</v>
      </c>
      <c r="K9" s="2">
        <f t="shared" si="1"/>
        <v>734896.26</v>
      </c>
      <c r="L9" s="2">
        <f t="shared" si="2"/>
        <v>510216.65999999992</v>
      </c>
      <c r="N9">
        <f>COUNTA(_xlfn.UNIQUE(B2:B101))</f>
        <v>76</v>
      </c>
    </row>
    <row r="10" spans="1:15" x14ac:dyDescent="0.35">
      <c r="A10" s="1" t="s">
        <v>26</v>
      </c>
      <c r="B10" s="1" t="s">
        <v>35</v>
      </c>
      <c r="C10" s="1" t="s">
        <v>36</v>
      </c>
      <c r="D10" s="1" t="s">
        <v>15</v>
      </c>
      <c r="E10" s="1" t="s">
        <v>21</v>
      </c>
      <c r="F10" s="1">
        <v>770463311</v>
      </c>
      <c r="G10" s="1">
        <v>6070</v>
      </c>
      <c r="H10" s="2">
        <v>81.73</v>
      </c>
      <c r="I10" s="2">
        <v>56.67</v>
      </c>
      <c r="J10" s="2">
        <f t="shared" si="0"/>
        <v>496101.10000000003</v>
      </c>
      <c r="K10" s="2">
        <f t="shared" si="1"/>
        <v>343986.9</v>
      </c>
      <c r="L10" s="2">
        <f t="shared" si="2"/>
        <v>152114.20000000001</v>
      </c>
    </row>
    <row r="11" spans="1:15" x14ac:dyDescent="0.35">
      <c r="A11" s="1" t="s">
        <v>26</v>
      </c>
      <c r="B11" s="1" t="s">
        <v>37</v>
      </c>
      <c r="C11" s="1" t="s">
        <v>19</v>
      </c>
      <c r="D11" s="1" t="s">
        <v>20</v>
      </c>
      <c r="E11" s="1" t="s">
        <v>16</v>
      </c>
      <c r="F11" s="1">
        <v>616607081</v>
      </c>
      <c r="G11" s="1">
        <v>6593</v>
      </c>
      <c r="H11" s="2">
        <v>205.7</v>
      </c>
      <c r="I11" s="2">
        <v>117.11</v>
      </c>
      <c r="J11" s="2">
        <f t="shared" si="0"/>
        <v>1356180.0999999999</v>
      </c>
      <c r="K11" s="2">
        <f t="shared" si="1"/>
        <v>772106.23</v>
      </c>
      <c r="L11" s="2">
        <f t="shared" si="2"/>
        <v>584073.86999999988</v>
      </c>
      <c r="N11" s="3">
        <f>AVERAGE(H2:H101)</f>
        <v>276.76130000000006</v>
      </c>
    </row>
    <row r="12" spans="1:15" x14ac:dyDescent="0.35">
      <c r="A12" s="1" t="s">
        <v>38</v>
      </c>
      <c r="B12" s="1" t="s">
        <v>39</v>
      </c>
      <c r="C12" s="1" t="s">
        <v>34</v>
      </c>
      <c r="D12" s="1" t="s">
        <v>20</v>
      </c>
      <c r="E12" s="1" t="s">
        <v>16</v>
      </c>
      <c r="F12" s="1">
        <v>814711606</v>
      </c>
      <c r="G12" s="1">
        <v>124</v>
      </c>
      <c r="H12" s="2">
        <v>154.06</v>
      </c>
      <c r="I12" s="2">
        <v>90.93</v>
      </c>
      <c r="J12" s="2">
        <f t="shared" si="0"/>
        <v>19103.439999999999</v>
      </c>
      <c r="K12" s="2">
        <f t="shared" si="1"/>
        <v>11275.320000000002</v>
      </c>
      <c r="L12" s="2">
        <f t="shared" si="2"/>
        <v>7828.1199999999972</v>
      </c>
      <c r="N12" t="s">
        <v>124</v>
      </c>
    </row>
    <row r="13" spans="1:15" x14ac:dyDescent="0.35">
      <c r="A13" s="1" t="s">
        <v>26</v>
      </c>
      <c r="B13" s="1" t="s">
        <v>40</v>
      </c>
      <c r="C13" s="1" t="s">
        <v>41</v>
      </c>
      <c r="D13" s="1" t="s">
        <v>15</v>
      </c>
      <c r="E13" s="1" t="s">
        <v>16</v>
      </c>
      <c r="F13" s="1">
        <v>939825713</v>
      </c>
      <c r="G13" s="1">
        <v>4168</v>
      </c>
      <c r="H13" s="2">
        <v>109.28</v>
      </c>
      <c r="I13" s="2">
        <v>35.840000000000003</v>
      </c>
      <c r="J13" s="2">
        <f t="shared" si="0"/>
        <v>455479.03999999998</v>
      </c>
      <c r="K13" s="2">
        <f t="shared" si="1"/>
        <v>149381.12000000002</v>
      </c>
      <c r="L13" s="2">
        <f t="shared" si="2"/>
        <v>306097.91999999993</v>
      </c>
      <c r="N13">
        <f>COUNT(F2:F101)</f>
        <v>100</v>
      </c>
    </row>
    <row r="14" spans="1:15" x14ac:dyDescent="0.35">
      <c r="A14" s="1" t="s">
        <v>38</v>
      </c>
      <c r="B14" s="1" t="s">
        <v>42</v>
      </c>
      <c r="C14" s="1" t="s">
        <v>41</v>
      </c>
      <c r="D14" s="1" t="s">
        <v>20</v>
      </c>
      <c r="E14" s="1" t="s">
        <v>25</v>
      </c>
      <c r="F14" s="1">
        <v>187310731</v>
      </c>
      <c r="G14" s="1">
        <v>8263</v>
      </c>
      <c r="H14" s="2">
        <v>109.28</v>
      </c>
      <c r="I14" s="2">
        <v>35.840000000000003</v>
      </c>
      <c r="J14" s="2">
        <f t="shared" si="0"/>
        <v>902980.64</v>
      </c>
      <c r="K14" s="2">
        <f t="shared" si="1"/>
        <v>296145.92000000004</v>
      </c>
      <c r="L14" s="2">
        <f t="shared" si="2"/>
        <v>606834.72</v>
      </c>
    </row>
    <row r="15" spans="1:15" x14ac:dyDescent="0.35">
      <c r="A15" s="1" t="s">
        <v>17</v>
      </c>
      <c r="B15" s="1" t="s">
        <v>43</v>
      </c>
      <c r="C15" s="1" t="s">
        <v>32</v>
      </c>
      <c r="D15" s="1" t="s">
        <v>15</v>
      </c>
      <c r="E15" s="1" t="s">
        <v>16</v>
      </c>
      <c r="F15" s="1">
        <v>522840487</v>
      </c>
      <c r="G15" s="1">
        <v>8974</v>
      </c>
      <c r="H15" s="2">
        <v>668.27</v>
      </c>
      <c r="I15" s="2">
        <v>502.54</v>
      </c>
      <c r="J15" s="2">
        <f t="shared" si="0"/>
        <v>5997054.9799999995</v>
      </c>
      <c r="K15" s="2">
        <f t="shared" si="1"/>
        <v>4509793.96</v>
      </c>
      <c r="L15" s="2">
        <f t="shared" si="2"/>
        <v>1487261.0199999996</v>
      </c>
    </row>
    <row r="16" spans="1:15" x14ac:dyDescent="0.35">
      <c r="A16" s="1" t="s">
        <v>38</v>
      </c>
      <c r="B16" s="1" t="s">
        <v>44</v>
      </c>
      <c r="C16" s="1" t="s">
        <v>36</v>
      </c>
      <c r="D16" s="1" t="s">
        <v>15</v>
      </c>
      <c r="E16" s="1" t="s">
        <v>21</v>
      </c>
      <c r="F16" s="1">
        <v>832401311</v>
      </c>
      <c r="G16" s="1">
        <v>4901</v>
      </c>
      <c r="H16" s="2">
        <v>81.73</v>
      </c>
      <c r="I16" s="2">
        <v>56.67</v>
      </c>
      <c r="J16" s="2">
        <f t="shared" si="0"/>
        <v>400558.73000000004</v>
      </c>
      <c r="K16" s="2">
        <f t="shared" si="1"/>
        <v>277739.67</v>
      </c>
      <c r="L16" s="2">
        <f t="shared" si="2"/>
        <v>122819.06000000006</v>
      </c>
    </row>
    <row r="17" spans="1:12" x14ac:dyDescent="0.35">
      <c r="A17" s="1" t="s">
        <v>22</v>
      </c>
      <c r="B17" s="1" t="s">
        <v>45</v>
      </c>
      <c r="C17" s="1" t="s">
        <v>41</v>
      </c>
      <c r="D17" s="1" t="s">
        <v>20</v>
      </c>
      <c r="E17" s="1" t="s">
        <v>21</v>
      </c>
      <c r="F17" s="1">
        <v>972292029</v>
      </c>
      <c r="G17" s="1">
        <v>1673</v>
      </c>
      <c r="H17" s="2">
        <v>109.28</v>
      </c>
      <c r="I17" s="2">
        <v>35.840000000000003</v>
      </c>
      <c r="J17" s="2">
        <f t="shared" si="0"/>
        <v>182825.44</v>
      </c>
      <c r="K17" s="2">
        <f t="shared" si="1"/>
        <v>59960.320000000007</v>
      </c>
      <c r="L17" s="2">
        <f t="shared" si="2"/>
        <v>122865.12</v>
      </c>
    </row>
    <row r="18" spans="1:12" x14ac:dyDescent="0.35">
      <c r="A18" s="1" t="s">
        <v>38</v>
      </c>
      <c r="B18" s="1" t="s">
        <v>46</v>
      </c>
      <c r="C18" s="1" t="s">
        <v>47</v>
      </c>
      <c r="D18" s="1" t="s">
        <v>15</v>
      </c>
      <c r="E18" s="1" t="s">
        <v>21</v>
      </c>
      <c r="F18" s="1">
        <v>419123971</v>
      </c>
      <c r="G18" s="1">
        <v>6952</v>
      </c>
      <c r="H18" s="2">
        <v>437.2</v>
      </c>
      <c r="I18" s="2">
        <v>263.33</v>
      </c>
      <c r="J18" s="2">
        <f t="shared" si="0"/>
        <v>3039414.4</v>
      </c>
      <c r="K18" s="2">
        <f t="shared" si="1"/>
        <v>1830670.16</v>
      </c>
      <c r="L18" s="2">
        <f t="shared" si="2"/>
        <v>1208744.24</v>
      </c>
    </row>
    <row r="19" spans="1:12" x14ac:dyDescent="0.35">
      <c r="A19" s="1" t="s">
        <v>26</v>
      </c>
      <c r="B19" s="1" t="s">
        <v>48</v>
      </c>
      <c r="C19" s="1" t="s">
        <v>49</v>
      </c>
      <c r="D19" s="1" t="s">
        <v>15</v>
      </c>
      <c r="E19" s="1" t="s">
        <v>21</v>
      </c>
      <c r="F19" s="1">
        <v>519820964</v>
      </c>
      <c r="G19" s="1">
        <v>5430</v>
      </c>
      <c r="H19" s="2">
        <v>47.45</v>
      </c>
      <c r="I19" s="2">
        <v>31.79</v>
      </c>
      <c r="J19" s="2">
        <f t="shared" si="0"/>
        <v>257653.50000000003</v>
      </c>
      <c r="K19" s="2">
        <f t="shared" si="1"/>
        <v>172619.69999999998</v>
      </c>
      <c r="L19" s="2">
        <f t="shared" si="2"/>
        <v>85033.800000000047</v>
      </c>
    </row>
    <row r="20" spans="1:12" x14ac:dyDescent="0.35">
      <c r="A20" s="1" t="s">
        <v>38</v>
      </c>
      <c r="B20" s="1" t="s">
        <v>50</v>
      </c>
      <c r="C20" s="1" t="s">
        <v>32</v>
      </c>
      <c r="D20" s="1" t="s">
        <v>15</v>
      </c>
      <c r="E20" s="1" t="s">
        <v>25</v>
      </c>
      <c r="F20" s="1">
        <v>441619336</v>
      </c>
      <c r="G20" s="1">
        <v>3830</v>
      </c>
      <c r="H20" s="2">
        <v>668.27</v>
      </c>
      <c r="I20" s="2">
        <v>502.54</v>
      </c>
      <c r="J20" s="2">
        <f t="shared" si="0"/>
        <v>2559474.1</v>
      </c>
      <c r="K20" s="2">
        <f t="shared" si="1"/>
        <v>1924728.2000000002</v>
      </c>
      <c r="L20" s="2">
        <f t="shared" si="2"/>
        <v>634745.89999999991</v>
      </c>
    </row>
    <row r="21" spans="1:12" x14ac:dyDescent="0.35">
      <c r="A21" s="1" t="s">
        <v>12</v>
      </c>
      <c r="B21" s="1" t="s">
        <v>51</v>
      </c>
      <c r="C21" s="1" t="s">
        <v>52</v>
      </c>
      <c r="D21" s="1" t="s">
        <v>20</v>
      </c>
      <c r="E21" s="1" t="s">
        <v>25</v>
      </c>
      <c r="F21" s="1">
        <v>322067916</v>
      </c>
      <c r="G21" s="1">
        <v>5908</v>
      </c>
      <c r="H21" s="2">
        <v>421.89</v>
      </c>
      <c r="I21" s="2">
        <v>364.69</v>
      </c>
      <c r="J21" s="2">
        <f t="shared" si="0"/>
        <v>2492526.12</v>
      </c>
      <c r="K21" s="2">
        <f t="shared" si="1"/>
        <v>2154588.52</v>
      </c>
      <c r="L21" s="2">
        <f t="shared" si="2"/>
        <v>337937.60000000009</v>
      </c>
    </row>
    <row r="22" spans="1:12" x14ac:dyDescent="0.35">
      <c r="A22" s="1" t="s">
        <v>22</v>
      </c>
      <c r="B22" s="1" t="s">
        <v>53</v>
      </c>
      <c r="C22" s="1" t="s">
        <v>14</v>
      </c>
      <c r="D22" s="1" t="s">
        <v>20</v>
      </c>
      <c r="E22" s="1" t="s">
        <v>25</v>
      </c>
      <c r="F22" s="1">
        <v>819028031</v>
      </c>
      <c r="G22" s="1">
        <v>7450</v>
      </c>
      <c r="H22" s="2">
        <v>255.28</v>
      </c>
      <c r="I22" s="2">
        <v>159.41999999999999</v>
      </c>
      <c r="J22" s="2">
        <f t="shared" si="0"/>
        <v>1901836</v>
      </c>
      <c r="K22" s="2">
        <f t="shared" si="1"/>
        <v>1187679</v>
      </c>
      <c r="L22" s="2">
        <f t="shared" si="2"/>
        <v>714157</v>
      </c>
    </row>
    <row r="23" spans="1:12" x14ac:dyDescent="0.35">
      <c r="A23" s="1" t="s">
        <v>22</v>
      </c>
      <c r="B23" s="1" t="s">
        <v>54</v>
      </c>
      <c r="C23" s="1" t="s">
        <v>14</v>
      </c>
      <c r="D23" s="1" t="s">
        <v>20</v>
      </c>
      <c r="E23" s="1" t="s">
        <v>16</v>
      </c>
      <c r="F23" s="1">
        <v>860673511</v>
      </c>
      <c r="G23" s="1">
        <v>1273</v>
      </c>
      <c r="H23" s="2">
        <v>255.28</v>
      </c>
      <c r="I23" s="2">
        <v>159.41999999999999</v>
      </c>
      <c r="J23" s="2">
        <f t="shared" si="0"/>
        <v>324971.44</v>
      </c>
      <c r="K23" s="2">
        <f t="shared" si="1"/>
        <v>202941.65999999997</v>
      </c>
      <c r="L23" s="2">
        <f t="shared" si="2"/>
        <v>122029.78000000003</v>
      </c>
    </row>
    <row r="24" spans="1:12" x14ac:dyDescent="0.35">
      <c r="A24" s="1" t="s">
        <v>17</v>
      </c>
      <c r="B24" s="1" t="s">
        <v>43</v>
      </c>
      <c r="C24" s="1" t="s">
        <v>55</v>
      </c>
      <c r="D24" s="1" t="s">
        <v>20</v>
      </c>
      <c r="E24" s="1" t="s">
        <v>25</v>
      </c>
      <c r="F24" s="1">
        <v>795490682</v>
      </c>
      <c r="G24" s="1">
        <v>2225</v>
      </c>
      <c r="H24" s="2">
        <v>152.58000000000001</v>
      </c>
      <c r="I24" s="2">
        <v>97.44</v>
      </c>
      <c r="J24" s="2">
        <f t="shared" si="0"/>
        <v>339490.5</v>
      </c>
      <c r="K24" s="2">
        <f t="shared" si="1"/>
        <v>216804</v>
      </c>
      <c r="L24" s="2">
        <f t="shared" si="2"/>
        <v>122686.5</v>
      </c>
    </row>
    <row r="25" spans="1:12" x14ac:dyDescent="0.35">
      <c r="A25" s="1" t="s">
        <v>12</v>
      </c>
      <c r="B25" s="1" t="s">
        <v>56</v>
      </c>
      <c r="C25" s="1" t="s">
        <v>28</v>
      </c>
      <c r="D25" s="1" t="s">
        <v>20</v>
      </c>
      <c r="E25" s="1" t="s">
        <v>16</v>
      </c>
      <c r="F25" s="1">
        <v>142278373</v>
      </c>
      <c r="G25" s="1">
        <v>2187</v>
      </c>
      <c r="H25" s="2">
        <v>9.33</v>
      </c>
      <c r="I25" s="2">
        <v>6.92</v>
      </c>
      <c r="J25" s="2">
        <f t="shared" si="0"/>
        <v>20404.71</v>
      </c>
      <c r="K25" s="2">
        <f t="shared" si="1"/>
        <v>15134.039999999999</v>
      </c>
      <c r="L25" s="2">
        <f t="shared" si="2"/>
        <v>5270.67</v>
      </c>
    </row>
    <row r="26" spans="1:12" x14ac:dyDescent="0.35">
      <c r="A26" s="1" t="s">
        <v>22</v>
      </c>
      <c r="B26" s="1" t="s">
        <v>57</v>
      </c>
      <c r="C26" s="1" t="s">
        <v>36</v>
      </c>
      <c r="D26" s="1" t="s">
        <v>20</v>
      </c>
      <c r="E26" s="1" t="s">
        <v>25</v>
      </c>
      <c r="F26" s="1">
        <v>740147912</v>
      </c>
      <c r="G26" s="1">
        <v>5070</v>
      </c>
      <c r="H26" s="2">
        <v>81.73</v>
      </c>
      <c r="I26" s="2">
        <v>56.67</v>
      </c>
      <c r="J26" s="2">
        <f t="shared" si="0"/>
        <v>414371.10000000003</v>
      </c>
      <c r="K26" s="2">
        <f t="shared" si="1"/>
        <v>287316.90000000002</v>
      </c>
      <c r="L26" s="2">
        <f t="shared" si="2"/>
        <v>127054.20000000001</v>
      </c>
    </row>
    <row r="27" spans="1:12" x14ac:dyDescent="0.35">
      <c r="A27" s="1" t="s">
        <v>22</v>
      </c>
      <c r="B27" s="1" t="s">
        <v>58</v>
      </c>
      <c r="C27" s="1" t="s">
        <v>47</v>
      </c>
      <c r="D27" s="1" t="s">
        <v>20</v>
      </c>
      <c r="E27" s="1" t="s">
        <v>16</v>
      </c>
      <c r="F27" s="1">
        <v>898523128</v>
      </c>
      <c r="G27" s="1">
        <v>1815</v>
      </c>
      <c r="H27" s="2">
        <v>437.2</v>
      </c>
      <c r="I27" s="2">
        <v>263.33</v>
      </c>
      <c r="J27" s="2">
        <f t="shared" si="0"/>
        <v>793518</v>
      </c>
      <c r="K27" s="2">
        <f t="shared" si="1"/>
        <v>477943.94999999995</v>
      </c>
      <c r="L27" s="2">
        <f t="shared" si="2"/>
        <v>315574.05000000005</v>
      </c>
    </row>
    <row r="28" spans="1:12" x14ac:dyDescent="0.35">
      <c r="A28" s="1" t="s">
        <v>12</v>
      </c>
      <c r="B28" s="1" t="s">
        <v>59</v>
      </c>
      <c r="C28" s="1" t="s">
        <v>28</v>
      </c>
      <c r="D28" s="1" t="s">
        <v>20</v>
      </c>
      <c r="E28" s="1" t="s">
        <v>21</v>
      </c>
      <c r="F28" s="1">
        <v>347140347</v>
      </c>
      <c r="G28" s="1">
        <v>5398</v>
      </c>
      <c r="H28" s="2">
        <v>9.33</v>
      </c>
      <c r="I28" s="2">
        <v>6.92</v>
      </c>
      <c r="J28" s="2">
        <f t="shared" si="0"/>
        <v>50363.340000000004</v>
      </c>
      <c r="K28" s="2">
        <f t="shared" si="1"/>
        <v>37354.159999999996</v>
      </c>
      <c r="L28" s="2">
        <f t="shared" si="2"/>
        <v>13009.180000000008</v>
      </c>
    </row>
    <row r="29" spans="1:12" x14ac:dyDescent="0.35">
      <c r="A29" s="1" t="s">
        <v>26</v>
      </c>
      <c r="B29" s="1" t="s">
        <v>60</v>
      </c>
      <c r="C29" s="1" t="s">
        <v>28</v>
      </c>
      <c r="D29" s="1" t="s">
        <v>20</v>
      </c>
      <c r="E29" s="1" t="s">
        <v>25</v>
      </c>
      <c r="F29" s="1">
        <v>686048400</v>
      </c>
      <c r="G29" s="1">
        <v>5822</v>
      </c>
      <c r="H29" s="2">
        <v>9.33</v>
      </c>
      <c r="I29" s="2">
        <v>6.92</v>
      </c>
      <c r="J29" s="2">
        <f t="shared" si="0"/>
        <v>54319.26</v>
      </c>
      <c r="K29" s="2">
        <f t="shared" si="1"/>
        <v>40288.239999999998</v>
      </c>
      <c r="L29" s="2">
        <f t="shared" si="2"/>
        <v>14031.020000000004</v>
      </c>
    </row>
    <row r="30" spans="1:12" x14ac:dyDescent="0.35">
      <c r="A30" s="1" t="s">
        <v>22</v>
      </c>
      <c r="B30" s="1" t="s">
        <v>53</v>
      </c>
      <c r="C30" s="1" t="s">
        <v>49</v>
      </c>
      <c r="D30" s="1" t="s">
        <v>15</v>
      </c>
      <c r="E30" s="1" t="s">
        <v>21</v>
      </c>
      <c r="F30" s="1">
        <v>435608613</v>
      </c>
      <c r="G30" s="1">
        <v>5124</v>
      </c>
      <c r="H30" s="2">
        <v>47.45</v>
      </c>
      <c r="I30" s="2">
        <v>31.79</v>
      </c>
      <c r="J30" s="2">
        <f t="shared" si="0"/>
        <v>243133.80000000002</v>
      </c>
      <c r="K30" s="2">
        <f t="shared" si="1"/>
        <v>162891.96</v>
      </c>
      <c r="L30" s="2">
        <f t="shared" si="2"/>
        <v>80241.840000000026</v>
      </c>
    </row>
    <row r="31" spans="1:12" x14ac:dyDescent="0.35">
      <c r="A31" s="1" t="s">
        <v>26</v>
      </c>
      <c r="B31" s="1" t="s">
        <v>61</v>
      </c>
      <c r="C31" s="1" t="s">
        <v>32</v>
      </c>
      <c r="D31" s="1" t="s">
        <v>15</v>
      </c>
      <c r="E31" s="1" t="s">
        <v>25</v>
      </c>
      <c r="F31" s="1">
        <v>886494815</v>
      </c>
      <c r="G31" s="1">
        <v>2370</v>
      </c>
      <c r="H31" s="2">
        <v>668.27</v>
      </c>
      <c r="I31" s="2">
        <v>502.54</v>
      </c>
      <c r="J31" s="2">
        <f t="shared" si="0"/>
        <v>1583799.9</v>
      </c>
      <c r="K31" s="2">
        <f t="shared" si="1"/>
        <v>1191019.8</v>
      </c>
      <c r="L31" s="2">
        <f t="shared" si="2"/>
        <v>392780.09999999986</v>
      </c>
    </row>
    <row r="32" spans="1:12" x14ac:dyDescent="0.35">
      <c r="A32" s="1" t="s">
        <v>22</v>
      </c>
      <c r="B32" s="1" t="s">
        <v>62</v>
      </c>
      <c r="C32" s="1" t="s">
        <v>47</v>
      </c>
      <c r="D32" s="1" t="s">
        <v>15</v>
      </c>
      <c r="E32" s="1" t="s">
        <v>21</v>
      </c>
      <c r="F32" s="1">
        <v>249693334</v>
      </c>
      <c r="G32" s="1">
        <v>8661</v>
      </c>
      <c r="H32" s="2">
        <v>437.2</v>
      </c>
      <c r="I32" s="2">
        <v>263.33</v>
      </c>
      <c r="J32" s="2">
        <f t="shared" si="0"/>
        <v>3786589.1999999997</v>
      </c>
      <c r="K32" s="2">
        <f t="shared" si="1"/>
        <v>2280701.13</v>
      </c>
      <c r="L32" s="2">
        <f t="shared" si="2"/>
        <v>1505888.0699999998</v>
      </c>
    </row>
    <row r="33" spans="1:12" x14ac:dyDescent="0.35">
      <c r="A33" s="1" t="s">
        <v>26</v>
      </c>
      <c r="B33" s="1" t="s">
        <v>63</v>
      </c>
      <c r="C33" s="1" t="s">
        <v>36</v>
      </c>
      <c r="D33" s="1" t="s">
        <v>15</v>
      </c>
      <c r="E33" s="1" t="s">
        <v>21</v>
      </c>
      <c r="F33" s="1">
        <v>406502997</v>
      </c>
      <c r="G33" s="1">
        <v>2125</v>
      </c>
      <c r="H33" s="2">
        <v>81.73</v>
      </c>
      <c r="I33" s="2">
        <v>56.67</v>
      </c>
      <c r="J33" s="2">
        <f t="shared" si="0"/>
        <v>173676.25</v>
      </c>
      <c r="K33" s="2">
        <f t="shared" si="1"/>
        <v>120423.75</v>
      </c>
      <c r="L33" s="2">
        <f t="shared" si="2"/>
        <v>53252.5</v>
      </c>
    </row>
    <row r="34" spans="1:12" x14ac:dyDescent="0.35">
      <c r="A34" s="1" t="s">
        <v>12</v>
      </c>
      <c r="B34" s="1" t="s">
        <v>64</v>
      </c>
      <c r="C34" s="1" t="s">
        <v>24</v>
      </c>
      <c r="D34" s="1" t="s">
        <v>20</v>
      </c>
      <c r="E34" s="1" t="s">
        <v>21</v>
      </c>
      <c r="F34" s="1">
        <v>158535134</v>
      </c>
      <c r="G34" s="1">
        <v>2924</v>
      </c>
      <c r="H34" s="2">
        <v>651.21</v>
      </c>
      <c r="I34" s="2">
        <v>524.96</v>
      </c>
      <c r="J34" s="2">
        <f t="shared" si="0"/>
        <v>1904138.04</v>
      </c>
      <c r="K34" s="2">
        <f t="shared" si="1"/>
        <v>1534983.04</v>
      </c>
      <c r="L34" s="2">
        <f t="shared" si="2"/>
        <v>369155</v>
      </c>
    </row>
    <row r="35" spans="1:12" x14ac:dyDescent="0.35">
      <c r="A35" s="1" t="s">
        <v>38</v>
      </c>
      <c r="B35" s="1" t="s">
        <v>65</v>
      </c>
      <c r="C35" s="1" t="s">
        <v>32</v>
      </c>
      <c r="D35" s="1" t="s">
        <v>15</v>
      </c>
      <c r="E35" s="1" t="s">
        <v>16</v>
      </c>
      <c r="F35" s="1">
        <v>177713572</v>
      </c>
      <c r="G35" s="1">
        <v>8250</v>
      </c>
      <c r="H35" s="2">
        <v>668.27</v>
      </c>
      <c r="I35" s="2">
        <v>502.54</v>
      </c>
      <c r="J35" s="2">
        <f t="shared" si="0"/>
        <v>5513227.5</v>
      </c>
      <c r="K35" s="2">
        <f t="shared" si="1"/>
        <v>4145955</v>
      </c>
      <c r="L35" s="2">
        <f t="shared" si="2"/>
        <v>1367272.5</v>
      </c>
    </row>
    <row r="36" spans="1:12" x14ac:dyDescent="0.35">
      <c r="A36" s="1" t="s">
        <v>26</v>
      </c>
      <c r="B36" s="1" t="s">
        <v>66</v>
      </c>
      <c r="C36" s="1" t="s">
        <v>55</v>
      </c>
      <c r="D36" s="1" t="s">
        <v>20</v>
      </c>
      <c r="E36" s="1" t="s">
        <v>21</v>
      </c>
      <c r="F36" s="1">
        <v>756274640</v>
      </c>
      <c r="G36" s="1">
        <v>7327</v>
      </c>
      <c r="H36" s="2">
        <v>152.58000000000001</v>
      </c>
      <c r="I36" s="2">
        <v>97.44</v>
      </c>
      <c r="J36" s="2">
        <f t="shared" si="0"/>
        <v>1117953.6600000001</v>
      </c>
      <c r="K36" s="2">
        <f t="shared" si="1"/>
        <v>713942.88</v>
      </c>
      <c r="L36" s="2">
        <f t="shared" si="2"/>
        <v>404010.78000000014</v>
      </c>
    </row>
    <row r="37" spans="1:12" x14ac:dyDescent="0.35">
      <c r="A37" s="1" t="s">
        <v>17</v>
      </c>
      <c r="B37" s="1" t="s">
        <v>67</v>
      </c>
      <c r="C37" s="1" t="s">
        <v>36</v>
      </c>
      <c r="D37" s="1" t="s">
        <v>15</v>
      </c>
      <c r="E37" s="1" t="s">
        <v>25</v>
      </c>
      <c r="F37" s="1">
        <v>456767165</v>
      </c>
      <c r="G37" s="1">
        <v>6409</v>
      </c>
      <c r="H37" s="2">
        <v>81.73</v>
      </c>
      <c r="I37" s="2">
        <v>56.67</v>
      </c>
      <c r="J37" s="2">
        <f t="shared" si="0"/>
        <v>523807.57</v>
      </c>
      <c r="K37" s="2">
        <f t="shared" si="1"/>
        <v>363198.03</v>
      </c>
      <c r="L37" s="2">
        <f t="shared" si="2"/>
        <v>160609.53999999998</v>
      </c>
    </row>
    <row r="38" spans="1:12" x14ac:dyDescent="0.35">
      <c r="A38" s="1" t="s">
        <v>68</v>
      </c>
      <c r="B38" s="1" t="s">
        <v>69</v>
      </c>
      <c r="C38" s="1" t="s">
        <v>28</v>
      </c>
      <c r="D38" s="1" t="s">
        <v>20</v>
      </c>
      <c r="E38" s="1" t="s">
        <v>25</v>
      </c>
      <c r="F38" s="1">
        <v>162052476</v>
      </c>
      <c r="G38" s="1">
        <v>3784</v>
      </c>
      <c r="H38" s="2">
        <v>9.33</v>
      </c>
      <c r="I38" s="2">
        <v>6.92</v>
      </c>
      <c r="J38" s="2">
        <f t="shared" si="0"/>
        <v>35304.720000000001</v>
      </c>
      <c r="K38" s="2">
        <f t="shared" si="1"/>
        <v>26185.279999999999</v>
      </c>
      <c r="L38" s="2">
        <f t="shared" si="2"/>
        <v>9119.4400000000023</v>
      </c>
    </row>
    <row r="39" spans="1:12" x14ac:dyDescent="0.35">
      <c r="A39" s="1" t="s">
        <v>26</v>
      </c>
      <c r="B39" s="1" t="s">
        <v>61</v>
      </c>
      <c r="C39" s="1" t="s">
        <v>52</v>
      </c>
      <c r="D39" s="1" t="s">
        <v>20</v>
      </c>
      <c r="E39" s="1" t="s">
        <v>21</v>
      </c>
      <c r="F39" s="1">
        <v>825304400</v>
      </c>
      <c r="G39" s="1">
        <v>4767</v>
      </c>
      <c r="H39" s="2">
        <v>421.89</v>
      </c>
      <c r="I39" s="2">
        <v>364.69</v>
      </c>
      <c r="J39" s="2">
        <f t="shared" si="0"/>
        <v>2011149.63</v>
      </c>
      <c r="K39" s="2">
        <f t="shared" si="1"/>
        <v>1738477.23</v>
      </c>
      <c r="L39" s="2">
        <f t="shared" si="2"/>
        <v>272672.39999999991</v>
      </c>
    </row>
    <row r="40" spans="1:12" x14ac:dyDescent="0.35">
      <c r="A40" s="1" t="s">
        <v>38</v>
      </c>
      <c r="B40" s="1" t="s">
        <v>70</v>
      </c>
      <c r="C40" s="1" t="s">
        <v>24</v>
      </c>
      <c r="D40" s="1" t="s">
        <v>20</v>
      </c>
      <c r="E40" s="1" t="s">
        <v>25</v>
      </c>
      <c r="F40" s="1">
        <v>320009267</v>
      </c>
      <c r="G40" s="1">
        <v>6708</v>
      </c>
      <c r="H40" s="2">
        <v>651.21</v>
      </c>
      <c r="I40" s="2">
        <v>524.96</v>
      </c>
      <c r="J40" s="2">
        <f t="shared" si="0"/>
        <v>4368316.6800000006</v>
      </c>
      <c r="K40" s="2">
        <f t="shared" si="1"/>
        <v>3521431.68</v>
      </c>
      <c r="L40" s="2">
        <f t="shared" si="2"/>
        <v>846885.00000000047</v>
      </c>
    </row>
    <row r="41" spans="1:12" x14ac:dyDescent="0.35">
      <c r="A41" s="1" t="s">
        <v>22</v>
      </c>
      <c r="B41" s="1" t="s">
        <v>45</v>
      </c>
      <c r="C41" s="1" t="s">
        <v>24</v>
      </c>
      <c r="D41" s="1" t="s">
        <v>20</v>
      </c>
      <c r="E41" s="1" t="s">
        <v>21</v>
      </c>
      <c r="F41" s="1">
        <v>189965903</v>
      </c>
      <c r="G41" s="1">
        <v>3987</v>
      </c>
      <c r="H41" s="2">
        <v>651.21</v>
      </c>
      <c r="I41" s="2">
        <v>524.96</v>
      </c>
      <c r="J41" s="2">
        <f t="shared" si="0"/>
        <v>2596374.27</v>
      </c>
      <c r="K41" s="2">
        <f t="shared" si="1"/>
        <v>2093015.5200000003</v>
      </c>
      <c r="L41" s="2">
        <f t="shared" si="2"/>
        <v>503358.74999999977</v>
      </c>
    </row>
    <row r="42" spans="1:12" x14ac:dyDescent="0.35">
      <c r="A42" s="1" t="s">
        <v>26</v>
      </c>
      <c r="B42" s="1" t="s">
        <v>71</v>
      </c>
      <c r="C42" s="1" t="s">
        <v>36</v>
      </c>
      <c r="D42" s="1" t="s">
        <v>20</v>
      </c>
      <c r="E42" s="1" t="s">
        <v>16</v>
      </c>
      <c r="F42" s="1">
        <v>699285638</v>
      </c>
      <c r="G42" s="1">
        <v>3015</v>
      </c>
      <c r="H42" s="2">
        <v>81.73</v>
      </c>
      <c r="I42" s="2">
        <v>56.67</v>
      </c>
      <c r="J42" s="2">
        <f t="shared" si="0"/>
        <v>246415.95</v>
      </c>
      <c r="K42" s="2">
        <f t="shared" si="1"/>
        <v>170860.05000000002</v>
      </c>
      <c r="L42" s="2">
        <f t="shared" si="2"/>
        <v>75555.899999999994</v>
      </c>
    </row>
    <row r="43" spans="1:12" x14ac:dyDescent="0.35">
      <c r="A43" s="1" t="s">
        <v>68</v>
      </c>
      <c r="B43" s="1" t="s">
        <v>72</v>
      </c>
      <c r="C43" s="1" t="s">
        <v>47</v>
      </c>
      <c r="D43" s="1" t="s">
        <v>20</v>
      </c>
      <c r="E43" s="1" t="s">
        <v>21</v>
      </c>
      <c r="F43" s="1">
        <v>382392299</v>
      </c>
      <c r="G43" s="1">
        <v>7234</v>
      </c>
      <c r="H43" s="2">
        <v>437.2</v>
      </c>
      <c r="I43" s="2">
        <v>263.33</v>
      </c>
      <c r="J43" s="2">
        <f t="shared" si="0"/>
        <v>3162704.8</v>
      </c>
      <c r="K43" s="2">
        <f t="shared" si="1"/>
        <v>1904929.22</v>
      </c>
      <c r="L43" s="2">
        <f t="shared" si="2"/>
        <v>1257775.5799999998</v>
      </c>
    </row>
    <row r="44" spans="1:12" x14ac:dyDescent="0.35">
      <c r="A44" s="1" t="s">
        <v>26</v>
      </c>
      <c r="B44" s="1" t="s">
        <v>61</v>
      </c>
      <c r="C44" s="1" t="s">
        <v>19</v>
      </c>
      <c r="D44" s="1" t="s">
        <v>15</v>
      </c>
      <c r="E44" s="1" t="s">
        <v>16</v>
      </c>
      <c r="F44" s="1">
        <v>994022214</v>
      </c>
      <c r="G44" s="1">
        <v>2117</v>
      </c>
      <c r="H44" s="2">
        <v>205.7</v>
      </c>
      <c r="I44" s="2">
        <v>117.11</v>
      </c>
      <c r="J44" s="2">
        <f t="shared" si="0"/>
        <v>435466.89999999997</v>
      </c>
      <c r="K44" s="2">
        <f t="shared" si="1"/>
        <v>247921.87</v>
      </c>
      <c r="L44" s="2">
        <f t="shared" si="2"/>
        <v>187545.02999999997</v>
      </c>
    </row>
    <row r="45" spans="1:12" x14ac:dyDescent="0.35">
      <c r="A45" s="1" t="s">
        <v>22</v>
      </c>
      <c r="B45" s="1" t="s">
        <v>73</v>
      </c>
      <c r="C45" s="1" t="s">
        <v>34</v>
      </c>
      <c r="D45" s="1" t="s">
        <v>20</v>
      </c>
      <c r="E45" s="1" t="s">
        <v>16</v>
      </c>
      <c r="F45" s="1">
        <v>759224212</v>
      </c>
      <c r="G45" s="1">
        <v>171</v>
      </c>
      <c r="H45" s="2">
        <v>154.06</v>
      </c>
      <c r="I45" s="2">
        <v>90.93</v>
      </c>
      <c r="J45" s="2">
        <f t="shared" si="0"/>
        <v>26344.260000000002</v>
      </c>
      <c r="K45" s="2">
        <f t="shared" si="1"/>
        <v>15549.03</v>
      </c>
      <c r="L45" s="2">
        <f t="shared" si="2"/>
        <v>10795.230000000001</v>
      </c>
    </row>
    <row r="46" spans="1:12" x14ac:dyDescent="0.35">
      <c r="A46" s="1" t="s">
        <v>38</v>
      </c>
      <c r="B46" s="1" t="s">
        <v>65</v>
      </c>
      <c r="C46" s="1" t="s">
        <v>41</v>
      </c>
      <c r="D46" s="1" t="s">
        <v>20</v>
      </c>
      <c r="E46" s="1" t="s">
        <v>16</v>
      </c>
      <c r="F46" s="1">
        <v>223359620</v>
      </c>
      <c r="G46" s="1">
        <v>5930</v>
      </c>
      <c r="H46" s="2">
        <v>109.28</v>
      </c>
      <c r="I46" s="2">
        <v>35.840000000000003</v>
      </c>
      <c r="J46" s="2">
        <f t="shared" si="0"/>
        <v>648030.4</v>
      </c>
      <c r="K46" s="2">
        <f t="shared" si="1"/>
        <v>212531.20000000001</v>
      </c>
      <c r="L46" s="2">
        <f t="shared" si="2"/>
        <v>435499.2</v>
      </c>
    </row>
    <row r="47" spans="1:12" x14ac:dyDescent="0.35">
      <c r="A47" s="1" t="s">
        <v>26</v>
      </c>
      <c r="B47" s="1" t="s">
        <v>74</v>
      </c>
      <c r="C47" s="1" t="s">
        <v>19</v>
      </c>
      <c r="D47" s="1" t="s">
        <v>15</v>
      </c>
      <c r="E47" s="1" t="s">
        <v>16</v>
      </c>
      <c r="F47" s="1">
        <v>902102267</v>
      </c>
      <c r="G47" s="1">
        <v>962</v>
      </c>
      <c r="H47" s="2">
        <v>205.7</v>
      </c>
      <c r="I47" s="2">
        <v>117.11</v>
      </c>
      <c r="J47" s="2">
        <f t="shared" si="0"/>
        <v>197883.4</v>
      </c>
      <c r="K47" s="2">
        <f t="shared" si="1"/>
        <v>112659.81999999999</v>
      </c>
      <c r="L47" s="2">
        <f t="shared" si="2"/>
        <v>85223.58</v>
      </c>
    </row>
    <row r="48" spans="1:12" x14ac:dyDescent="0.35">
      <c r="A48" s="1" t="s">
        <v>22</v>
      </c>
      <c r="B48" s="1" t="s">
        <v>75</v>
      </c>
      <c r="C48" s="1" t="s">
        <v>47</v>
      </c>
      <c r="D48" s="1" t="s">
        <v>20</v>
      </c>
      <c r="E48" s="1" t="s">
        <v>21</v>
      </c>
      <c r="F48" s="1">
        <v>331438481</v>
      </c>
      <c r="G48" s="1">
        <v>8867</v>
      </c>
      <c r="H48" s="2">
        <v>437.2</v>
      </c>
      <c r="I48" s="2">
        <v>263.33</v>
      </c>
      <c r="J48" s="2">
        <f t="shared" si="0"/>
        <v>3876652.4</v>
      </c>
      <c r="K48" s="2">
        <f t="shared" si="1"/>
        <v>2334947.11</v>
      </c>
      <c r="L48" s="2">
        <f t="shared" si="2"/>
        <v>1541705.29</v>
      </c>
    </row>
    <row r="49" spans="1:12" x14ac:dyDescent="0.35">
      <c r="A49" s="1" t="s">
        <v>22</v>
      </c>
      <c r="B49" s="1" t="s">
        <v>62</v>
      </c>
      <c r="C49" s="1" t="s">
        <v>36</v>
      </c>
      <c r="D49" s="1" t="s">
        <v>20</v>
      </c>
      <c r="E49" s="1" t="s">
        <v>21</v>
      </c>
      <c r="F49" s="1">
        <v>617667090</v>
      </c>
      <c r="G49" s="1">
        <v>273</v>
      </c>
      <c r="H49" s="2">
        <v>81.73</v>
      </c>
      <c r="I49" s="2">
        <v>56.67</v>
      </c>
      <c r="J49" s="2">
        <f t="shared" si="0"/>
        <v>22312.29</v>
      </c>
      <c r="K49" s="2">
        <f t="shared" si="1"/>
        <v>15470.91</v>
      </c>
      <c r="L49" s="2">
        <f t="shared" si="2"/>
        <v>6841.380000000001</v>
      </c>
    </row>
    <row r="50" spans="1:12" x14ac:dyDescent="0.35">
      <c r="A50" s="1" t="s">
        <v>22</v>
      </c>
      <c r="B50" s="1" t="s">
        <v>76</v>
      </c>
      <c r="C50" s="1" t="s">
        <v>41</v>
      </c>
      <c r="D50" s="1" t="s">
        <v>15</v>
      </c>
      <c r="E50" s="1" t="s">
        <v>21</v>
      </c>
      <c r="F50" s="1">
        <v>787399423</v>
      </c>
      <c r="G50" s="1">
        <v>7842</v>
      </c>
      <c r="H50" s="2">
        <v>109.28</v>
      </c>
      <c r="I50" s="2">
        <v>35.840000000000003</v>
      </c>
      <c r="J50" s="2">
        <f t="shared" si="0"/>
        <v>856973.76</v>
      </c>
      <c r="K50" s="2">
        <f t="shared" si="1"/>
        <v>281057.28000000003</v>
      </c>
      <c r="L50" s="2">
        <f t="shared" si="2"/>
        <v>575916.48</v>
      </c>
    </row>
    <row r="51" spans="1:12" x14ac:dyDescent="0.35">
      <c r="A51" s="1" t="s">
        <v>26</v>
      </c>
      <c r="B51" s="1" t="s">
        <v>77</v>
      </c>
      <c r="C51" s="1" t="s">
        <v>24</v>
      </c>
      <c r="D51" s="1" t="s">
        <v>15</v>
      </c>
      <c r="E51" s="1" t="s">
        <v>21</v>
      </c>
      <c r="F51" s="1">
        <v>837559306</v>
      </c>
      <c r="G51" s="1">
        <v>1266</v>
      </c>
      <c r="H51" s="2">
        <v>651.21</v>
      </c>
      <c r="I51" s="2">
        <v>524.96</v>
      </c>
      <c r="J51" s="2">
        <f t="shared" si="0"/>
        <v>824431.8600000001</v>
      </c>
      <c r="K51" s="2">
        <f t="shared" si="1"/>
        <v>664599.3600000001</v>
      </c>
      <c r="L51" s="2">
        <f t="shared" si="2"/>
        <v>159832.5</v>
      </c>
    </row>
    <row r="52" spans="1:12" x14ac:dyDescent="0.35">
      <c r="A52" s="1" t="s">
        <v>22</v>
      </c>
      <c r="B52" s="1" t="s">
        <v>78</v>
      </c>
      <c r="C52" s="1" t="s">
        <v>41</v>
      </c>
      <c r="D52" s="1" t="s">
        <v>20</v>
      </c>
      <c r="E52" s="1" t="s">
        <v>21</v>
      </c>
      <c r="F52" s="1">
        <v>385383069</v>
      </c>
      <c r="G52" s="1">
        <v>2269</v>
      </c>
      <c r="H52" s="2">
        <v>109.28</v>
      </c>
      <c r="I52" s="2">
        <v>35.840000000000003</v>
      </c>
      <c r="J52" s="2">
        <f t="shared" si="0"/>
        <v>247956.32</v>
      </c>
      <c r="K52" s="2">
        <f t="shared" si="1"/>
        <v>81320.960000000006</v>
      </c>
      <c r="L52" s="2">
        <f t="shared" si="2"/>
        <v>166635.35999999999</v>
      </c>
    </row>
    <row r="53" spans="1:12" x14ac:dyDescent="0.35">
      <c r="A53" s="1" t="s">
        <v>26</v>
      </c>
      <c r="B53" s="1" t="s">
        <v>79</v>
      </c>
      <c r="C53" s="1" t="s">
        <v>28</v>
      </c>
      <c r="D53" s="1" t="s">
        <v>20</v>
      </c>
      <c r="E53" s="1" t="s">
        <v>25</v>
      </c>
      <c r="F53" s="1">
        <v>918419539</v>
      </c>
      <c r="G53" s="1">
        <v>9606</v>
      </c>
      <c r="H53" s="2">
        <v>9.33</v>
      </c>
      <c r="I53" s="2">
        <v>6.92</v>
      </c>
      <c r="J53" s="2">
        <f t="shared" si="0"/>
        <v>89623.98</v>
      </c>
      <c r="K53" s="2">
        <f t="shared" si="1"/>
        <v>66473.52</v>
      </c>
      <c r="L53" s="2">
        <f t="shared" si="2"/>
        <v>23150.459999999992</v>
      </c>
    </row>
    <row r="54" spans="1:12" x14ac:dyDescent="0.35">
      <c r="A54" s="1" t="s">
        <v>68</v>
      </c>
      <c r="B54" s="1" t="s">
        <v>80</v>
      </c>
      <c r="C54" s="1" t="s">
        <v>19</v>
      </c>
      <c r="D54" s="1" t="s">
        <v>20</v>
      </c>
      <c r="E54" s="1" t="s">
        <v>21</v>
      </c>
      <c r="F54" s="1">
        <v>844530045</v>
      </c>
      <c r="G54" s="1">
        <v>4063</v>
      </c>
      <c r="H54" s="2">
        <v>205.7</v>
      </c>
      <c r="I54" s="2">
        <v>117.11</v>
      </c>
      <c r="J54" s="2">
        <f t="shared" si="0"/>
        <v>835759.1</v>
      </c>
      <c r="K54" s="2">
        <f t="shared" si="1"/>
        <v>475817.93</v>
      </c>
      <c r="L54" s="2">
        <f t="shared" si="2"/>
        <v>359941.17</v>
      </c>
    </row>
    <row r="55" spans="1:12" x14ac:dyDescent="0.35">
      <c r="A55" s="1" t="s">
        <v>26</v>
      </c>
      <c r="B55" s="1" t="s">
        <v>81</v>
      </c>
      <c r="C55" s="1" t="s">
        <v>24</v>
      </c>
      <c r="D55" s="1" t="s">
        <v>15</v>
      </c>
      <c r="E55" s="1" t="s">
        <v>21</v>
      </c>
      <c r="F55" s="1">
        <v>441888415</v>
      </c>
      <c r="G55" s="1">
        <v>3457</v>
      </c>
      <c r="H55" s="2">
        <v>651.21</v>
      </c>
      <c r="I55" s="2">
        <v>524.96</v>
      </c>
      <c r="J55" s="2">
        <f t="shared" si="0"/>
        <v>2251232.9700000002</v>
      </c>
      <c r="K55" s="2">
        <f t="shared" si="1"/>
        <v>1814786.7200000002</v>
      </c>
      <c r="L55" s="2">
        <f t="shared" si="2"/>
        <v>436446.25</v>
      </c>
    </row>
    <row r="56" spans="1:12" x14ac:dyDescent="0.35">
      <c r="A56" s="1" t="s">
        <v>26</v>
      </c>
      <c r="B56" s="1" t="s">
        <v>27</v>
      </c>
      <c r="C56" s="1" t="s">
        <v>28</v>
      </c>
      <c r="D56" s="1" t="s">
        <v>15</v>
      </c>
      <c r="E56" s="1" t="s">
        <v>16</v>
      </c>
      <c r="F56" s="1">
        <v>508980977</v>
      </c>
      <c r="G56" s="1">
        <v>7637</v>
      </c>
      <c r="H56" s="2">
        <v>9.33</v>
      </c>
      <c r="I56" s="2">
        <v>6.92</v>
      </c>
      <c r="J56" s="2">
        <f t="shared" si="0"/>
        <v>71253.210000000006</v>
      </c>
      <c r="K56" s="2">
        <f t="shared" si="1"/>
        <v>52848.04</v>
      </c>
      <c r="L56" s="2">
        <f t="shared" si="2"/>
        <v>18405.170000000006</v>
      </c>
    </row>
    <row r="57" spans="1:12" x14ac:dyDescent="0.35">
      <c r="A57" s="1" t="s">
        <v>26</v>
      </c>
      <c r="B57" s="1" t="s">
        <v>82</v>
      </c>
      <c r="C57" s="1" t="s">
        <v>41</v>
      </c>
      <c r="D57" s="1" t="s">
        <v>20</v>
      </c>
      <c r="E57" s="1" t="s">
        <v>21</v>
      </c>
      <c r="F57" s="1">
        <v>114606559</v>
      </c>
      <c r="G57" s="1">
        <v>3482</v>
      </c>
      <c r="H57" s="2">
        <v>109.28</v>
      </c>
      <c r="I57" s="2">
        <v>35.840000000000003</v>
      </c>
      <c r="J57" s="2">
        <f t="shared" si="0"/>
        <v>380512.96</v>
      </c>
      <c r="K57" s="2">
        <f t="shared" si="1"/>
        <v>124794.88</v>
      </c>
      <c r="L57" s="2">
        <f t="shared" si="2"/>
        <v>255718.08000000002</v>
      </c>
    </row>
    <row r="58" spans="1:12" x14ac:dyDescent="0.35">
      <c r="A58" s="1" t="s">
        <v>12</v>
      </c>
      <c r="B58" s="1" t="s">
        <v>83</v>
      </c>
      <c r="C58" s="1" t="s">
        <v>41</v>
      </c>
      <c r="D58" s="1" t="s">
        <v>15</v>
      </c>
      <c r="E58" s="1" t="s">
        <v>21</v>
      </c>
      <c r="F58" s="1">
        <v>647876489</v>
      </c>
      <c r="G58" s="1">
        <v>9905</v>
      </c>
      <c r="H58" s="2">
        <v>109.28</v>
      </c>
      <c r="I58" s="2">
        <v>35.840000000000003</v>
      </c>
      <c r="J58" s="2">
        <f t="shared" si="0"/>
        <v>1082418.3999999999</v>
      </c>
      <c r="K58" s="2">
        <f t="shared" si="1"/>
        <v>354995.20000000001</v>
      </c>
      <c r="L58" s="2">
        <f t="shared" si="2"/>
        <v>727423.2</v>
      </c>
    </row>
    <row r="59" spans="1:12" x14ac:dyDescent="0.35">
      <c r="A59" s="1" t="s">
        <v>22</v>
      </c>
      <c r="B59" s="1" t="s">
        <v>84</v>
      </c>
      <c r="C59" s="1" t="s">
        <v>47</v>
      </c>
      <c r="D59" s="1" t="s">
        <v>15</v>
      </c>
      <c r="E59" s="1" t="s">
        <v>16</v>
      </c>
      <c r="F59" s="1">
        <v>868214595</v>
      </c>
      <c r="G59" s="1">
        <v>2847</v>
      </c>
      <c r="H59" s="2">
        <v>437.2</v>
      </c>
      <c r="I59" s="2">
        <v>263.33</v>
      </c>
      <c r="J59" s="2">
        <f t="shared" si="0"/>
        <v>1244708.3999999999</v>
      </c>
      <c r="K59" s="2">
        <f t="shared" si="1"/>
        <v>749700.51</v>
      </c>
      <c r="L59" s="2">
        <f t="shared" si="2"/>
        <v>495007.8899999999</v>
      </c>
    </row>
    <row r="60" spans="1:12" x14ac:dyDescent="0.35">
      <c r="A60" s="1" t="s">
        <v>22</v>
      </c>
      <c r="B60" s="1" t="s">
        <v>85</v>
      </c>
      <c r="C60" s="1" t="s">
        <v>32</v>
      </c>
      <c r="D60" s="1" t="s">
        <v>20</v>
      </c>
      <c r="E60" s="1" t="s">
        <v>25</v>
      </c>
      <c r="F60" s="1">
        <v>955357205</v>
      </c>
      <c r="G60" s="1">
        <v>282</v>
      </c>
      <c r="H60" s="2">
        <v>668.27</v>
      </c>
      <c r="I60" s="2">
        <v>502.54</v>
      </c>
      <c r="J60" s="2">
        <f t="shared" si="0"/>
        <v>188452.13999999998</v>
      </c>
      <c r="K60" s="2">
        <f t="shared" si="1"/>
        <v>141716.28</v>
      </c>
      <c r="L60" s="2">
        <f t="shared" si="2"/>
        <v>46735.859999999986</v>
      </c>
    </row>
    <row r="61" spans="1:12" x14ac:dyDescent="0.35">
      <c r="A61" s="1" t="s">
        <v>26</v>
      </c>
      <c r="B61" s="1" t="s">
        <v>66</v>
      </c>
      <c r="C61" s="1" t="s">
        <v>47</v>
      </c>
      <c r="D61" s="1" t="s">
        <v>15</v>
      </c>
      <c r="E61" s="1" t="s">
        <v>16</v>
      </c>
      <c r="F61" s="1">
        <v>259353148</v>
      </c>
      <c r="G61" s="1">
        <v>7215</v>
      </c>
      <c r="H61" s="2">
        <v>437.2</v>
      </c>
      <c r="I61" s="2">
        <v>263.33</v>
      </c>
      <c r="J61" s="2">
        <f t="shared" si="0"/>
        <v>3154398</v>
      </c>
      <c r="K61" s="2">
        <f t="shared" si="1"/>
        <v>1899925.95</v>
      </c>
      <c r="L61" s="2">
        <f t="shared" si="2"/>
        <v>1254472.05</v>
      </c>
    </row>
    <row r="62" spans="1:12" x14ac:dyDescent="0.35">
      <c r="A62" s="1" t="s">
        <v>12</v>
      </c>
      <c r="B62" s="1" t="s">
        <v>64</v>
      </c>
      <c r="C62" s="1" t="s">
        <v>19</v>
      </c>
      <c r="D62" s="1" t="s">
        <v>15</v>
      </c>
      <c r="E62" s="1" t="s">
        <v>16</v>
      </c>
      <c r="F62" s="1">
        <v>450563752</v>
      </c>
      <c r="G62" s="1">
        <v>682</v>
      </c>
      <c r="H62" s="2">
        <v>205.7</v>
      </c>
      <c r="I62" s="2">
        <v>117.11</v>
      </c>
      <c r="J62" s="2">
        <f t="shared" si="0"/>
        <v>140287.4</v>
      </c>
      <c r="K62" s="2">
        <f t="shared" si="1"/>
        <v>79869.02</v>
      </c>
      <c r="L62" s="2">
        <f t="shared" si="2"/>
        <v>60418.37999999999</v>
      </c>
    </row>
    <row r="63" spans="1:12" x14ac:dyDescent="0.35">
      <c r="A63" s="1" t="s">
        <v>22</v>
      </c>
      <c r="B63" s="1" t="s">
        <v>86</v>
      </c>
      <c r="C63" s="1" t="s">
        <v>14</v>
      </c>
      <c r="D63" s="1" t="s">
        <v>20</v>
      </c>
      <c r="E63" s="1" t="s">
        <v>25</v>
      </c>
      <c r="F63" s="1">
        <v>569662845</v>
      </c>
      <c r="G63" s="1">
        <v>4750</v>
      </c>
      <c r="H63" s="2">
        <v>255.28</v>
      </c>
      <c r="I63" s="2">
        <v>159.41999999999999</v>
      </c>
      <c r="J63" s="2">
        <f t="shared" si="0"/>
        <v>1212580</v>
      </c>
      <c r="K63" s="2">
        <f t="shared" si="1"/>
        <v>757244.99999999988</v>
      </c>
      <c r="L63" s="2">
        <f t="shared" si="2"/>
        <v>455335.00000000012</v>
      </c>
    </row>
    <row r="64" spans="1:12" x14ac:dyDescent="0.35">
      <c r="A64" s="1" t="s">
        <v>26</v>
      </c>
      <c r="B64" s="1" t="s">
        <v>48</v>
      </c>
      <c r="C64" s="1" t="s">
        <v>24</v>
      </c>
      <c r="D64" s="1" t="s">
        <v>20</v>
      </c>
      <c r="E64" s="1" t="s">
        <v>21</v>
      </c>
      <c r="F64" s="1">
        <v>177636754</v>
      </c>
      <c r="G64" s="1">
        <v>5518</v>
      </c>
      <c r="H64" s="2">
        <v>651.21</v>
      </c>
      <c r="I64" s="2">
        <v>524.96</v>
      </c>
      <c r="J64" s="2">
        <f t="shared" si="0"/>
        <v>3593376.7800000003</v>
      </c>
      <c r="K64" s="2">
        <f t="shared" si="1"/>
        <v>2896729.2800000003</v>
      </c>
      <c r="L64" s="2">
        <f t="shared" si="2"/>
        <v>696647.5</v>
      </c>
    </row>
    <row r="65" spans="1:12" x14ac:dyDescent="0.35">
      <c r="A65" s="1" t="s">
        <v>68</v>
      </c>
      <c r="B65" s="1" t="s">
        <v>87</v>
      </c>
      <c r="C65" s="1" t="s">
        <v>41</v>
      </c>
      <c r="D65" s="1" t="s">
        <v>15</v>
      </c>
      <c r="E65" s="1" t="s">
        <v>16</v>
      </c>
      <c r="F65" s="1">
        <v>705784308</v>
      </c>
      <c r="G65" s="1">
        <v>6116</v>
      </c>
      <c r="H65" s="2">
        <v>109.28</v>
      </c>
      <c r="I65" s="2">
        <v>35.840000000000003</v>
      </c>
      <c r="J65" s="2">
        <f t="shared" si="0"/>
        <v>668356.48</v>
      </c>
      <c r="K65" s="2">
        <f t="shared" si="1"/>
        <v>219197.44000000003</v>
      </c>
      <c r="L65" s="2">
        <f t="shared" si="2"/>
        <v>449159.03999999992</v>
      </c>
    </row>
    <row r="66" spans="1:12" x14ac:dyDescent="0.35">
      <c r="A66" s="1" t="s">
        <v>17</v>
      </c>
      <c r="B66" s="1" t="s">
        <v>88</v>
      </c>
      <c r="C66" s="1" t="s">
        <v>47</v>
      </c>
      <c r="D66" s="1" t="s">
        <v>15</v>
      </c>
      <c r="E66" s="1" t="s">
        <v>16</v>
      </c>
      <c r="F66" s="1">
        <v>505716836</v>
      </c>
      <c r="G66" s="1">
        <v>1705</v>
      </c>
      <c r="H66" s="2">
        <v>437.2</v>
      </c>
      <c r="I66" s="2">
        <v>263.33</v>
      </c>
      <c r="J66" s="2">
        <f t="shared" si="0"/>
        <v>745426</v>
      </c>
      <c r="K66" s="2">
        <f t="shared" si="1"/>
        <v>448977.64999999997</v>
      </c>
      <c r="L66" s="2">
        <f t="shared" si="2"/>
        <v>296448.35000000003</v>
      </c>
    </row>
    <row r="67" spans="1:12" x14ac:dyDescent="0.35">
      <c r="A67" s="1" t="s">
        <v>26</v>
      </c>
      <c r="B67" s="1" t="s">
        <v>29</v>
      </c>
      <c r="C67" s="1" t="s">
        <v>47</v>
      </c>
      <c r="D67" s="1" t="s">
        <v>15</v>
      </c>
      <c r="E67" s="1" t="s">
        <v>16</v>
      </c>
      <c r="F67" s="1">
        <v>699358165</v>
      </c>
      <c r="G67" s="1">
        <v>4477</v>
      </c>
      <c r="H67" s="2">
        <v>437.2</v>
      </c>
      <c r="I67" s="2">
        <v>263.33</v>
      </c>
      <c r="J67" s="2">
        <f t="shared" ref="J67:J101" si="3">G67*H67</f>
        <v>1957344.4</v>
      </c>
      <c r="K67" s="2">
        <f t="shared" ref="K67:K101" si="4">G67*I67</f>
        <v>1178928.4099999999</v>
      </c>
      <c r="L67" s="2">
        <f t="shared" ref="L67:L101" si="5">J67-K67</f>
        <v>778415.99</v>
      </c>
    </row>
    <row r="68" spans="1:12" x14ac:dyDescent="0.35">
      <c r="A68" s="1" t="s">
        <v>26</v>
      </c>
      <c r="B68" s="1" t="s">
        <v>89</v>
      </c>
      <c r="C68" s="1" t="s">
        <v>36</v>
      </c>
      <c r="D68" s="1" t="s">
        <v>15</v>
      </c>
      <c r="E68" s="1" t="s">
        <v>25</v>
      </c>
      <c r="F68" s="1">
        <v>228944623</v>
      </c>
      <c r="G68" s="1">
        <v>8656</v>
      </c>
      <c r="H68" s="2">
        <v>81.73</v>
      </c>
      <c r="I68" s="2">
        <v>56.67</v>
      </c>
      <c r="J68" s="2">
        <f t="shared" si="3"/>
        <v>707454.88</v>
      </c>
      <c r="K68" s="2">
        <f t="shared" si="4"/>
        <v>490535.52</v>
      </c>
      <c r="L68" s="2">
        <f t="shared" si="5"/>
        <v>216919.36</v>
      </c>
    </row>
    <row r="69" spans="1:12" x14ac:dyDescent="0.35">
      <c r="A69" s="1" t="s">
        <v>17</v>
      </c>
      <c r="B69" s="1" t="s">
        <v>90</v>
      </c>
      <c r="C69" s="1" t="s">
        <v>41</v>
      </c>
      <c r="D69" s="1" t="s">
        <v>15</v>
      </c>
      <c r="E69" s="1" t="s">
        <v>21</v>
      </c>
      <c r="F69" s="1">
        <v>807025039</v>
      </c>
      <c r="G69" s="1">
        <v>5498</v>
      </c>
      <c r="H69" s="2">
        <v>109.28</v>
      </c>
      <c r="I69" s="2">
        <v>35.840000000000003</v>
      </c>
      <c r="J69" s="2">
        <f t="shared" si="3"/>
        <v>600821.44000000006</v>
      </c>
      <c r="K69" s="2">
        <f t="shared" si="4"/>
        <v>197048.32000000001</v>
      </c>
      <c r="L69" s="2">
        <f t="shared" si="5"/>
        <v>403773.12000000005</v>
      </c>
    </row>
    <row r="70" spans="1:12" x14ac:dyDescent="0.35">
      <c r="A70" s="1" t="s">
        <v>22</v>
      </c>
      <c r="B70" s="1" t="s">
        <v>91</v>
      </c>
      <c r="C70" s="1" t="s">
        <v>24</v>
      </c>
      <c r="D70" s="1" t="s">
        <v>15</v>
      </c>
      <c r="E70" s="1" t="s">
        <v>16</v>
      </c>
      <c r="F70" s="1">
        <v>166460740</v>
      </c>
      <c r="G70" s="1">
        <v>8287</v>
      </c>
      <c r="H70" s="2">
        <v>651.21</v>
      </c>
      <c r="I70" s="2">
        <v>524.96</v>
      </c>
      <c r="J70" s="2">
        <f t="shared" si="3"/>
        <v>5396577.2700000005</v>
      </c>
      <c r="K70" s="2">
        <f t="shared" si="4"/>
        <v>4350343.5200000005</v>
      </c>
      <c r="L70" s="2">
        <f t="shared" si="5"/>
        <v>1046233.75</v>
      </c>
    </row>
    <row r="71" spans="1:12" x14ac:dyDescent="0.35">
      <c r="A71" s="1" t="s">
        <v>26</v>
      </c>
      <c r="B71" s="1" t="s">
        <v>92</v>
      </c>
      <c r="C71" s="1" t="s">
        <v>41</v>
      </c>
      <c r="D71" s="1" t="s">
        <v>15</v>
      </c>
      <c r="E71" s="1" t="s">
        <v>25</v>
      </c>
      <c r="F71" s="1">
        <v>610425555</v>
      </c>
      <c r="G71" s="1">
        <v>7342</v>
      </c>
      <c r="H71" s="2">
        <v>109.28</v>
      </c>
      <c r="I71" s="2">
        <v>35.840000000000003</v>
      </c>
      <c r="J71" s="2">
        <f t="shared" si="3"/>
        <v>802333.76</v>
      </c>
      <c r="K71" s="2">
        <f t="shared" si="4"/>
        <v>263137.28000000003</v>
      </c>
      <c r="L71" s="2">
        <f t="shared" si="5"/>
        <v>539196.48</v>
      </c>
    </row>
    <row r="72" spans="1:12" x14ac:dyDescent="0.35">
      <c r="A72" s="1" t="s">
        <v>38</v>
      </c>
      <c r="B72" s="1" t="s">
        <v>50</v>
      </c>
      <c r="C72" s="1" t="s">
        <v>24</v>
      </c>
      <c r="D72" s="1" t="s">
        <v>20</v>
      </c>
      <c r="E72" s="1" t="s">
        <v>21</v>
      </c>
      <c r="F72" s="1">
        <v>462405812</v>
      </c>
      <c r="G72" s="1">
        <v>5010</v>
      </c>
      <c r="H72" s="2">
        <v>651.21</v>
      </c>
      <c r="I72" s="2">
        <v>524.96</v>
      </c>
      <c r="J72" s="2">
        <f t="shared" si="3"/>
        <v>3262562.1</v>
      </c>
      <c r="K72" s="2">
        <f t="shared" si="4"/>
        <v>2630049.6</v>
      </c>
      <c r="L72" s="2">
        <f t="shared" si="5"/>
        <v>632512.5</v>
      </c>
    </row>
    <row r="73" spans="1:12" x14ac:dyDescent="0.35">
      <c r="A73" s="1" t="s">
        <v>68</v>
      </c>
      <c r="B73" s="1" t="s">
        <v>87</v>
      </c>
      <c r="C73" s="1" t="s">
        <v>28</v>
      </c>
      <c r="D73" s="1" t="s">
        <v>20</v>
      </c>
      <c r="E73" s="1" t="s">
        <v>25</v>
      </c>
      <c r="F73" s="1">
        <v>816200339</v>
      </c>
      <c r="G73" s="1">
        <v>673</v>
      </c>
      <c r="H73" s="2">
        <v>9.33</v>
      </c>
      <c r="I73" s="2">
        <v>6.92</v>
      </c>
      <c r="J73" s="2">
        <f t="shared" si="3"/>
        <v>6279.09</v>
      </c>
      <c r="K73" s="2">
        <f t="shared" si="4"/>
        <v>4657.16</v>
      </c>
      <c r="L73" s="2">
        <f t="shared" si="5"/>
        <v>1621.9300000000003</v>
      </c>
    </row>
    <row r="74" spans="1:12" x14ac:dyDescent="0.35">
      <c r="A74" s="1" t="s">
        <v>26</v>
      </c>
      <c r="B74" s="1" t="s">
        <v>93</v>
      </c>
      <c r="C74" s="1" t="s">
        <v>49</v>
      </c>
      <c r="D74" s="1" t="s">
        <v>20</v>
      </c>
      <c r="E74" s="1" t="s">
        <v>21</v>
      </c>
      <c r="F74" s="1">
        <v>585920464</v>
      </c>
      <c r="G74" s="1">
        <v>5741</v>
      </c>
      <c r="H74" s="2">
        <v>47.45</v>
      </c>
      <c r="I74" s="2">
        <v>31.79</v>
      </c>
      <c r="J74" s="2">
        <f t="shared" si="3"/>
        <v>272410.45</v>
      </c>
      <c r="K74" s="2">
        <f t="shared" si="4"/>
        <v>182506.38999999998</v>
      </c>
      <c r="L74" s="2">
        <f t="shared" si="5"/>
        <v>89904.060000000027</v>
      </c>
    </row>
    <row r="75" spans="1:12" x14ac:dyDescent="0.35">
      <c r="A75" s="1" t="s">
        <v>26</v>
      </c>
      <c r="B75" s="1" t="s">
        <v>66</v>
      </c>
      <c r="C75" s="1" t="s">
        <v>19</v>
      </c>
      <c r="D75" s="1" t="s">
        <v>20</v>
      </c>
      <c r="E75" s="1" t="s">
        <v>16</v>
      </c>
      <c r="F75" s="1">
        <v>555990016</v>
      </c>
      <c r="G75" s="1">
        <v>8656</v>
      </c>
      <c r="H75" s="2">
        <v>205.7</v>
      </c>
      <c r="I75" s="2">
        <v>117.11</v>
      </c>
      <c r="J75" s="2">
        <f t="shared" si="3"/>
        <v>1780539.2</v>
      </c>
      <c r="K75" s="2">
        <f t="shared" si="4"/>
        <v>1013704.16</v>
      </c>
      <c r="L75" s="2">
        <f t="shared" si="5"/>
        <v>766835.03999999992</v>
      </c>
    </row>
    <row r="76" spans="1:12" x14ac:dyDescent="0.35">
      <c r="A76" s="1" t="s">
        <v>68</v>
      </c>
      <c r="B76" s="1" t="s">
        <v>94</v>
      </c>
      <c r="C76" s="1" t="s">
        <v>47</v>
      </c>
      <c r="D76" s="1" t="s">
        <v>15</v>
      </c>
      <c r="E76" s="1" t="s">
        <v>25</v>
      </c>
      <c r="F76" s="1">
        <v>231145322</v>
      </c>
      <c r="G76" s="1">
        <v>9892</v>
      </c>
      <c r="H76" s="2">
        <v>437.2</v>
      </c>
      <c r="I76" s="2">
        <v>263.33</v>
      </c>
      <c r="J76" s="2">
        <f t="shared" si="3"/>
        <v>4324782.3999999994</v>
      </c>
      <c r="K76" s="2">
        <f t="shared" si="4"/>
        <v>2604860.36</v>
      </c>
      <c r="L76" s="2">
        <f t="shared" si="5"/>
        <v>1719922.0399999996</v>
      </c>
    </row>
    <row r="77" spans="1:12" x14ac:dyDescent="0.35">
      <c r="A77" s="1" t="s">
        <v>95</v>
      </c>
      <c r="B77" s="1" t="s">
        <v>96</v>
      </c>
      <c r="C77" s="1" t="s">
        <v>32</v>
      </c>
      <c r="D77" s="1" t="s">
        <v>15</v>
      </c>
      <c r="E77" s="1" t="s">
        <v>21</v>
      </c>
      <c r="F77" s="1">
        <v>986435210</v>
      </c>
      <c r="G77" s="1">
        <v>6954</v>
      </c>
      <c r="H77" s="2">
        <v>668.27</v>
      </c>
      <c r="I77" s="2">
        <v>502.54</v>
      </c>
      <c r="J77" s="2">
        <f t="shared" si="3"/>
        <v>4647149.58</v>
      </c>
      <c r="K77" s="2">
        <f t="shared" si="4"/>
        <v>3494663.16</v>
      </c>
      <c r="L77" s="2">
        <f t="shared" si="5"/>
        <v>1152486.42</v>
      </c>
    </row>
    <row r="78" spans="1:12" x14ac:dyDescent="0.35">
      <c r="A78" s="1" t="s">
        <v>12</v>
      </c>
      <c r="B78" s="1" t="s">
        <v>97</v>
      </c>
      <c r="C78" s="1" t="s">
        <v>49</v>
      </c>
      <c r="D78" s="1" t="s">
        <v>20</v>
      </c>
      <c r="E78" s="1" t="s">
        <v>21</v>
      </c>
      <c r="F78" s="1">
        <v>217221009</v>
      </c>
      <c r="G78" s="1">
        <v>9379</v>
      </c>
      <c r="H78" s="2">
        <v>47.45</v>
      </c>
      <c r="I78" s="2">
        <v>31.79</v>
      </c>
      <c r="J78" s="2">
        <f t="shared" si="3"/>
        <v>445033.55000000005</v>
      </c>
      <c r="K78" s="2">
        <f t="shared" si="4"/>
        <v>298158.40999999997</v>
      </c>
      <c r="L78" s="2">
        <f t="shared" si="5"/>
        <v>146875.14000000007</v>
      </c>
    </row>
    <row r="79" spans="1:12" x14ac:dyDescent="0.35">
      <c r="A79" s="1" t="s">
        <v>38</v>
      </c>
      <c r="B79" s="1" t="s">
        <v>98</v>
      </c>
      <c r="C79" s="1" t="s">
        <v>34</v>
      </c>
      <c r="D79" s="1" t="s">
        <v>15</v>
      </c>
      <c r="E79" s="1" t="s">
        <v>21</v>
      </c>
      <c r="F79" s="1">
        <v>789176547</v>
      </c>
      <c r="G79" s="1">
        <v>3732</v>
      </c>
      <c r="H79" s="2">
        <v>154.06</v>
      </c>
      <c r="I79" s="2">
        <v>90.93</v>
      </c>
      <c r="J79" s="2">
        <f t="shared" si="3"/>
        <v>574951.92000000004</v>
      </c>
      <c r="K79" s="2">
        <f t="shared" si="4"/>
        <v>339350.76</v>
      </c>
      <c r="L79" s="2">
        <f t="shared" si="5"/>
        <v>235601.16000000003</v>
      </c>
    </row>
    <row r="80" spans="1:12" x14ac:dyDescent="0.35">
      <c r="A80" s="1" t="s">
        <v>22</v>
      </c>
      <c r="B80" s="1" t="s">
        <v>99</v>
      </c>
      <c r="C80" s="1" t="s">
        <v>14</v>
      </c>
      <c r="D80" s="1" t="s">
        <v>15</v>
      </c>
      <c r="E80" s="1" t="s">
        <v>16</v>
      </c>
      <c r="F80" s="1">
        <v>688288152</v>
      </c>
      <c r="G80" s="1">
        <v>8614</v>
      </c>
      <c r="H80" s="2">
        <v>255.28</v>
      </c>
      <c r="I80" s="2">
        <v>159.41999999999999</v>
      </c>
      <c r="J80" s="2">
        <f t="shared" si="3"/>
        <v>2198981.92</v>
      </c>
      <c r="K80" s="2">
        <f t="shared" si="4"/>
        <v>1373243.88</v>
      </c>
      <c r="L80" s="2">
        <f t="shared" si="5"/>
        <v>825738.04</v>
      </c>
    </row>
    <row r="81" spans="1:12" x14ac:dyDescent="0.35">
      <c r="A81" s="1" t="s">
        <v>12</v>
      </c>
      <c r="B81" s="1" t="s">
        <v>100</v>
      </c>
      <c r="C81" s="1" t="s">
        <v>47</v>
      </c>
      <c r="D81" s="1" t="s">
        <v>20</v>
      </c>
      <c r="E81" s="1" t="s">
        <v>16</v>
      </c>
      <c r="F81" s="1">
        <v>670854651</v>
      </c>
      <c r="G81" s="1">
        <v>9654</v>
      </c>
      <c r="H81" s="2">
        <v>437.2</v>
      </c>
      <c r="I81" s="2">
        <v>263.33</v>
      </c>
      <c r="J81" s="2">
        <f t="shared" si="3"/>
        <v>4220728.8</v>
      </c>
      <c r="K81" s="2">
        <f t="shared" si="4"/>
        <v>2542187.8199999998</v>
      </c>
      <c r="L81" s="2">
        <f t="shared" si="5"/>
        <v>1678540.98</v>
      </c>
    </row>
    <row r="82" spans="1:12" x14ac:dyDescent="0.35">
      <c r="A82" s="1" t="s">
        <v>22</v>
      </c>
      <c r="B82" s="1" t="s">
        <v>101</v>
      </c>
      <c r="C82" s="1" t="s">
        <v>32</v>
      </c>
      <c r="D82" s="1" t="s">
        <v>15</v>
      </c>
      <c r="E82" s="1" t="s">
        <v>25</v>
      </c>
      <c r="F82" s="1">
        <v>213487374</v>
      </c>
      <c r="G82" s="1">
        <v>4513</v>
      </c>
      <c r="H82" s="2">
        <v>668.27</v>
      </c>
      <c r="I82" s="2">
        <v>502.54</v>
      </c>
      <c r="J82" s="2">
        <f t="shared" si="3"/>
        <v>3015902.51</v>
      </c>
      <c r="K82" s="2">
        <f t="shared" si="4"/>
        <v>2267963.02</v>
      </c>
      <c r="L82" s="2">
        <f t="shared" si="5"/>
        <v>747939.48999999976</v>
      </c>
    </row>
    <row r="83" spans="1:12" x14ac:dyDescent="0.35">
      <c r="A83" s="1" t="s">
        <v>68</v>
      </c>
      <c r="B83" s="1" t="s">
        <v>102</v>
      </c>
      <c r="C83" s="1" t="s">
        <v>41</v>
      </c>
      <c r="D83" s="1" t="s">
        <v>20</v>
      </c>
      <c r="E83" s="1" t="s">
        <v>25</v>
      </c>
      <c r="F83" s="1">
        <v>663110148</v>
      </c>
      <c r="G83" s="1">
        <v>7884</v>
      </c>
      <c r="H83" s="2">
        <v>109.28</v>
      </c>
      <c r="I83" s="2">
        <v>35.840000000000003</v>
      </c>
      <c r="J83" s="2">
        <f t="shared" si="3"/>
        <v>861563.52</v>
      </c>
      <c r="K83" s="2">
        <f t="shared" si="4"/>
        <v>282562.56000000006</v>
      </c>
      <c r="L83" s="2">
        <f t="shared" si="5"/>
        <v>579000.96</v>
      </c>
    </row>
    <row r="84" spans="1:12" x14ac:dyDescent="0.35">
      <c r="A84" s="1" t="s">
        <v>68</v>
      </c>
      <c r="B84" s="1" t="s">
        <v>103</v>
      </c>
      <c r="C84" s="1" t="s">
        <v>47</v>
      </c>
      <c r="D84" s="1" t="s">
        <v>20</v>
      </c>
      <c r="E84" s="1" t="s">
        <v>16</v>
      </c>
      <c r="F84" s="1">
        <v>286959302</v>
      </c>
      <c r="G84" s="1">
        <v>6489</v>
      </c>
      <c r="H84" s="2">
        <v>437.2</v>
      </c>
      <c r="I84" s="2">
        <v>263.33</v>
      </c>
      <c r="J84" s="2">
        <f t="shared" si="3"/>
        <v>2836990.8</v>
      </c>
      <c r="K84" s="2">
        <f t="shared" si="4"/>
        <v>1708748.3699999999</v>
      </c>
      <c r="L84" s="2">
        <f t="shared" si="5"/>
        <v>1128242.43</v>
      </c>
    </row>
    <row r="85" spans="1:12" x14ac:dyDescent="0.35">
      <c r="A85" s="1" t="s">
        <v>26</v>
      </c>
      <c r="B85" s="1" t="s">
        <v>104</v>
      </c>
      <c r="C85" s="1" t="s">
        <v>55</v>
      </c>
      <c r="D85" s="1" t="s">
        <v>20</v>
      </c>
      <c r="E85" s="1" t="s">
        <v>25</v>
      </c>
      <c r="F85" s="1">
        <v>122583663</v>
      </c>
      <c r="G85" s="1">
        <v>4085</v>
      </c>
      <c r="H85" s="2">
        <v>152.58000000000001</v>
      </c>
      <c r="I85" s="2">
        <v>97.44</v>
      </c>
      <c r="J85" s="2">
        <f t="shared" si="3"/>
        <v>623289.30000000005</v>
      </c>
      <c r="K85" s="2">
        <f t="shared" si="4"/>
        <v>398042.39999999997</v>
      </c>
      <c r="L85" s="2">
        <f t="shared" si="5"/>
        <v>225246.90000000008</v>
      </c>
    </row>
    <row r="86" spans="1:12" x14ac:dyDescent="0.35">
      <c r="A86" s="1" t="s">
        <v>26</v>
      </c>
      <c r="B86" s="1" t="s">
        <v>105</v>
      </c>
      <c r="C86" s="1" t="s">
        <v>34</v>
      </c>
      <c r="D86" s="1" t="s">
        <v>20</v>
      </c>
      <c r="E86" s="1" t="s">
        <v>25</v>
      </c>
      <c r="F86" s="1">
        <v>827844560</v>
      </c>
      <c r="G86" s="1">
        <v>6457</v>
      </c>
      <c r="H86" s="2">
        <v>154.06</v>
      </c>
      <c r="I86" s="2">
        <v>90.93</v>
      </c>
      <c r="J86" s="2">
        <f t="shared" si="3"/>
        <v>994765.42</v>
      </c>
      <c r="K86" s="2">
        <f t="shared" si="4"/>
        <v>587135.01</v>
      </c>
      <c r="L86" s="2">
        <f t="shared" si="5"/>
        <v>407630.41000000003</v>
      </c>
    </row>
    <row r="87" spans="1:12" x14ac:dyDescent="0.35">
      <c r="A87" s="1" t="s">
        <v>95</v>
      </c>
      <c r="B87" s="1" t="s">
        <v>96</v>
      </c>
      <c r="C87" s="1" t="s">
        <v>36</v>
      </c>
      <c r="D87" s="1" t="s">
        <v>15</v>
      </c>
      <c r="E87" s="1" t="s">
        <v>25</v>
      </c>
      <c r="F87" s="1">
        <v>430915820</v>
      </c>
      <c r="G87" s="1">
        <v>6422</v>
      </c>
      <c r="H87" s="2">
        <v>81.73</v>
      </c>
      <c r="I87" s="2">
        <v>56.67</v>
      </c>
      <c r="J87" s="2">
        <f t="shared" si="3"/>
        <v>524870.06000000006</v>
      </c>
      <c r="K87" s="2">
        <f t="shared" si="4"/>
        <v>363934.74</v>
      </c>
      <c r="L87" s="2">
        <f t="shared" si="5"/>
        <v>160935.32000000007</v>
      </c>
    </row>
    <row r="88" spans="1:12" x14ac:dyDescent="0.35">
      <c r="A88" s="1" t="s">
        <v>26</v>
      </c>
      <c r="B88" s="1" t="s">
        <v>27</v>
      </c>
      <c r="C88" s="1" t="s">
        <v>49</v>
      </c>
      <c r="D88" s="1" t="s">
        <v>15</v>
      </c>
      <c r="E88" s="1" t="s">
        <v>21</v>
      </c>
      <c r="F88" s="1">
        <v>180283772</v>
      </c>
      <c r="G88" s="1">
        <v>8829</v>
      </c>
      <c r="H88" s="2">
        <v>47.45</v>
      </c>
      <c r="I88" s="2">
        <v>31.79</v>
      </c>
      <c r="J88" s="2">
        <f t="shared" si="3"/>
        <v>418936.05000000005</v>
      </c>
      <c r="K88" s="2">
        <f t="shared" si="4"/>
        <v>280673.90999999997</v>
      </c>
      <c r="L88" s="2">
        <f t="shared" si="5"/>
        <v>138262.14000000007</v>
      </c>
    </row>
    <row r="89" spans="1:12" x14ac:dyDescent="0.35">
      <c r="A89" s="1" t="s">
        <v>26</v>
      </c>
      <c r="B89" s="1" t="s">
        <v>61</v>
      </c>
      <c r="C89" s="1" t="s">
        <v>14</v>
      </c>
      <c r="D89" s="1" t="s">
        <v>15</v>
      </c>
      <c r="E89" s="1" t="s">
        <v>21</v>
      </c>
      <c r="F89" s="1">
        <v>494747245</v>
      </c>
      <c r="G89" s="1">
        <v>5559</v>
      </c>
      <c r="H89" s="2">
        <v>255.28</v>
      </c>
      <c r="I89" s="2">
        <v>159.41999999999999</v>
      </c>
      <c r="J89" s="2">
        <f t="shared" si="3"/>
        <v>1419101.52</v>
      </c>
      <c r="K89" s="2">
        <f t="shared" si="4"/>
        <v>886215.77999999991</v>
      </c>
      <c r="L89" s="2">
        <f t="shared" si="5"/>
        <v>532885.74000000011</v>
      </c>
    </row>
    <row r="90" spans="1:12" x14ac:dyDescent="0.35">
      <c r="A90" s="1" t="s">
        <v>68</v>
      </c>
      <c r="B90" s="1" t="s">
        <v>106</v>
      </c>
      <c r="C90" s="1" t="s">
        <v>28</v>
      </c>
      <c r="D90" s="1" t="s">
        <v>20</v>
      </c>
      <c r="E90" s="1" t="s">
        <v>21</v>
      </c>
      <c r="F90" s="1">
        <v>513417565</v>
      </c>
      <c r="G90" s="1">
        <v>522</v>
      </c>
      <c r="H90" s="2">
        <v>9.33</v>
      </c>
      <c r="I90" s="2">
        <v>6.92</v>
      </c>
      <c r="J90" s="2">
        <f t="shared" si="3"/>
        <v>4870.26</v>
      </c>
      <c r="K90" s="2">
        <f t="shared" si="4"/>
        <v>3612.24</v>
      </c>
      <c r="L90" s="2">
        <f t="shared" si="5"/>
        <v>1258.0200000000004</v>
      </c>
    </row>
    <row r="91" spans="1:12" x14ac:dyDescent="0.35">
      <c r="A91" s="1" t="s">
        <v>22</v>
      </c>
      <c r="B91" s="1" t="s">
        <v>107</v>
      </c>
      <c r="C91" s="1" t="s">
        <v>49</v>
      </c>
      <c r="D91" s="1" t="s">
        <v>15</v>
      </c>
      <c r="E91" s="1" t="s">
        <v>21</v>
      </c>
      <c r="F91" s="1">
        <v>345718562</v>
      </c>
      <c r="G91" s="1">
        <v>4660</v>
      </c>
      <c r="H91" s="2">
        <v>47.45</v>
      </c>
      <c r="I91" s="2">
        <v>31.79</v>
      </c>
      <c r="J91" s="2">
        <f t="shared" si="3"/>
        <v>221117</v>
      </c>
      <c r="K91" s="2">
        <f t="shared" si="4"/>
        <v>148141.4</v>
      </c>
      <c r="L91" s="2">
        <f t="shared" si="5"/>
        <v>72975.600000000006</v>
      </c>
    </row>
    <row r="92" spans="1:12" x14ac:dyDescent="0.35">
      <c r="A92" s="1" t="s">
        <v>26</v>
      </c>
      <c r="B92" s="1" t="s">
        <v>81</v>
      </c>
      <c r="C92" s="1" t="s">
        <v>24</v>
      </c>
      <c r="D92" s="1" t="s">
        <v>15</v>
      </c>
      <c r="E92" s="1" t="s">
        <v>16</v>
      </c>
      <c r="F92" s="1">
        <v>621386563</v>
      </c>
      <c r="G92" s="1">
        <v>948</v>
      </c>
      <c r="H92" s="2">
        <v>651.21</v>
      </c>
      <c r="I92" s="2">
        <v>524.96</v>
      </c>
      <c r="J92" s="2">
        <f t="shared" si="3"/>
        <v>617347.08000000007</v>
      </c>
      <c r="K92" s="2">
        <f t="shared" si="4"/>
        <v>497662.08</v>
      </c>
      <c r="L92" s="2">
        <f t="shared" si="5"/>
        <v>119685.00000000006</v>
      </c>
    </row>
    <row r="93" spans="1:12" x14ac:dyDescent="0.35">
      <c r="A93" s="1" t="s">
        <v>12</v>
      </c>
      <c r="B93" s="1" t="s">
        <v>64</v>
      </c>
      <c r="C93" s="1" t="s">
        <v>49</v>
      </c>
      <c r="D93" s="1" t="s">
        <v>15</v>
      </c>
      <c r="E93" s="1" t="s">
        <v>16</v>
      </c>
      <c r="F93" s="1">
        <v>240470397</v>
      </c>
      <c r="G93" s="1">
        <v>9389</v>
      </c>
      <c r="H93" s="2">
        <v>47.45</v>
      </c>
      <c r="I93" s="2">
        <v>31.79</v>
      </c>
      <c r="J93" s="2">
        <f t="shared" si="3"/>
        <v>445508.05000000005</v>
      </c>
      <c r="K93" s="2">
        <f t="shared" si="4"/>
        <v>298476.31</v>
      </c>
      <c r="L93" s="2">
        <f t="shared" si="5"/>
        <v>147031.74000000005</v>
      </c>
    </row>
    <row r="94" spans="1:12" x14ac:dyDescent="0.35">
      <c r="A94" s="1" t="s">
        <v>68</v>
      </c>
      <c r="B94" s="1" t="s">
        <v>72</v>
      </c>
      <c r="C94" s="1" t="s">
        <v>24</v>
      </c>
      <c r="D94" s="1" t="s">
        <v>20</v>
      </c>
      <c r="E94" s="1" t="s">
        <v>21</v>
      </c>
      <c r="F94" s="1">
        <v>423331391</v>
      </c>
      <c r="G94" s="1">
        <v>2021</v>
      </c>
      <c r="H94" s="2">
        <v>651.21</v>
      </c>
      <c r="I94" s="2">
        <v>524.96</v>
      </c>
      <c r="J94" s="2">
        <f t="shared" si="3"/>
        <v>1316095.4100000001</v>
      </c>
      <c r="K94" s="2">
        <f t="shared" si="4"/>
        <v>1060944.1600000001</v>
      </c>
      <c r="L94" s="2">
        <f t="shared" si="5"/>
        <v>255151.25</v>
      </c>
    </row>
    <row r="95" spans="1:12" x14ac:dyDescent="0.35">
      <c r="A95" s="1" t="s">
        <v>22</v>
      </c>
      <c r="B95" s="1" t="s">
        <v>108</v>
      </c>
      <c r="C95" s="1" t="s">
        <v>47</v>
      </c>
      <c r="D95" s="1" t="s">
        <v>20</v>
      </c>
      <c r="E95" s="1" t="s">
        <v>16</v>
      </c>
      <c r="F95" s="1">
        <v>660643374</v>
      </c>
      <c r="G95" s="1">
        <v>7910</v>
      </c>
      <c r="H95" s="2">
        <v>437.2</v>
      </c>
      <c r="I95" s="2">
        <v>263.33</v>
      </c>
      <c r="J95" s="2">
        <f t="shared" si="3"/>
        <v>3458252</v>
      </c>
      <c r="K95" s="2">
        <f t="shared" si="4"/>
        <v>2082940.2999999998</v>
      </c>
      <c r="L95" s="2">
        <f t="shared" si="5"/>
        <v>1375311.7000000002</v>
      </c>
    </row>
    <row r="96" spans="1:12" x14ac:dyDescent="0.35">
      <c r="A96" s="1" t="s">
        <v>17</v>
      </c>
      <c r="B96" s="1" t="s">
        <v>109</v>
      </c>
      <c r="C96" s="1" t="s">
        <v>49</v>
      </c>
      <c r="D96" s="1" t="s">
        <v>15</v>
      </c>
      <c r="E96" s="1" t="s">
        <v>21</v>
      </c>
      <c r="F96" s="1">
        <v>963392674</v>
      </c>
      <c r="G96" s="1">
        <v>8156</v>
      </c>
      <c r="H96" s="2">
        <v>47.45</v>
      </c>
      <c r="I96" s="2">
        <v>31.79</v>
      </c>
      <c r="J96" s="2">
        <f t="shared" si="3"/>
        <v>387002.2</v>
      </c>
      <c r="K96" s="2">
        <f t="shared" si="4"/>
        <v>259279.24</v>
      </c>
      <c r="L96" s="2">
        <f t="shared" si="5"/>
        <v>127722.96000000002</v>
      </c>
    </row>
    <row r="97" spans="1:12" x14ac:dyDescent="0.35">
      <c r="A97" s="1" t="s">
        <v>26</v>
      </c>
      <c r="B97" s="1" t="s">
        <v>60</v>
      </c>
      <c r="C97" s="1" t="s">
        <v>41</v>
      </c>
      <c r="D97" s="1" t="s">
        <v>20</v>
      </c>
      <c r="E97" s="1" t="s">
        <v>21</v>
      </c>
      <c r="F97" s="1">
        <v>512878119</v>
      </c>
      <c r="G97" s="1">
        <v>888</v>
      </c>
      <c r="H97" s="2">
        <v>109.28</v>
      </c>
      <c r="I97" s="2">
        <v>35.840000000000003</v>
      </c>
      <c r="J97" s="2">
        <f t="shared" si="3"/>
        <v>97040.639999999999</v>
      </c>
      <c r="K97" s="2">
        <f t="shared" si="4"/>
        <v>31825.920000000002</v>
      </c>
      <c r="L97" s="2">
        <f t="shared" si="5"/>
        <v>65214.720000000001</v>
      </c>
    </row>
    <row r="98" spans="1:12" x14ac:dyDescent="0.35">
      <c r="A98" s="1" t="s">
        <v>38</v>
      </c>
      <c r="B98" s="1" t="s">
        <v>110</v>
      </c>
      <c r="C98" s="1" t="s">
        <v>28</v>
      </c>
      <c r="D98" s="1" t="s">
        <v>15</v>
      </c>
      <c r="E98" s="1" t="s">
        <v>25</v>
      </c>
      <c r="F98" s="1">
        <v>810711038</v>
      </c>
      <c r="G98" s="1">
        <v>6267</v>
      </c>
      <c r="H98" s="2">
        <v>9.33</v>
      </c>
      <c r="I98" s="2">
        <v>6.92</v>
      </c>
      <c r="J98" s="2">
        <f t="shared" si="3"/>
        <v>58471.11</v>
      </c>
      <c r="K98" s="2">
        <f t="shared" si="4"/>
        <v>43367.64</v>
      </c>
      <c r="L98" s="2">
        <f t="shared" si="5"/>
        <v>15103.470000000001</v>
      </c>
    </row>
    <row r="99" spans="1:12" x14ac:dyDescent="0.35">
      <c r="A99" s="1" t="s">
        <v>26</v>
      </c>
      <c r="B99" s="1" t="s">
        <v>81</v>
      </c>
      <c r="C99" s="1" t="s">
        <v>34</v>
      </c>
      <c r="D99" s="1" t="s">
        <v>15</v>
      </c>
      <c r="E99" s="1" t="s">
        <v>21</v>
      </c>
      <c r="F99" s="1">
        <v>728815257</v>
      </c>
      <c r="G99" s="1">
        <v>1485</v>
      </c>
      <c r="H99" s="2">
        <v>154.06</v>
      </c>
      <c r="I99" s="2">
        <v>90.93</v>
      </c>
      <c r="J99" s="2">
        <f t="shared" si="3"/>
        <v>228779.1</v>
      </c>
      <c r="K99" s="2">
        <f t="shared" si="4"/>
        <v>135031.05000000002</v>
      </c>
      <c r="L99" s="2">
        <f t="shared" si="5"/>
        <v>93748.049999999988</v>
      </c>
    </row>
    <row r="100" spans="1:12" x14ac:dyDescent="0.35">
      <c r="A100" s="1" t="s">
        <v>95</v>
      </c>
      <c r="B100" s="1" t="s">
        <v>96</v>
      </c>
      <c r="C100" s="1" t="s">
        <v>36</v>
      </c>
      <c r="D100" s="1" t="s">
        <v>15</v>
      </c>
      <c r="E100" s="1" t="s">
        <v>21</v>
      </c>
      <c r="F100" s="1">
        <v>559427106</v>
      </c>
      <c r="G100" s="1">
        <v>5767</v>
      </c>
      <c r="H100" s="2">
        <v>81.73</v>
      </c>
      <c r="I100" s="2">
        <v>56.67</v>
      </c>
      <c r="J100" s="2">
        <f t="shared" si="3"/>
        <v>471336.91000000003</v>
      </c>
      <c r="K100" s="2">
        <f t="shared" si="4"/>
        <v>326815.89</v>
      </c>
      <c r="L100" s="2">
        <f t="shared" si="5"/>
        <v>144521.02000000002</v>
      </c>
    </row>
    <row r="101" spans="1:12" x14ac:dyDescent="0.35">
      <c r="A101" s="1" t="s">
        <v>26</v>
      </c>
      <c r="B101" s="1" t="s">
        <v>111</v>
      </c>
      <c r="C101" s="1" t="s">
        <v>32</v>
      </c>
      <c r="D101" s="1" t="s">
        <v>15</v>
      </c>
      <c r="E101" s="1" t="s">
        <v>25</v>
      </c>
      <c r="F101" s="1">
        <v>665095412</v>
      </c>
      <c r="G101" s="1">
        <v>5367</v>
      </c>
      <c r="H101" s="2">
        <v>668.27</v>
      </c>
      <c r="I101" s="2">
        <v>502.54</v>
      </c>
      <c r="J101" s="2">
        <f t="shared" si="3"/>
        <v>3586605.09</v>
      </c>
      <c r="K101" s="2">
        <f t="shared" si="4"/>
        <v>2697132.18</v>
      </c>
      <c r="L101" s="2">
        <f t="shared" si="5"/>
        <v>889472.90999999968</v>
      </c>
    </row>
  </sheetData>
  <conditionalFormatting sqref="L2:L101">
    <cfRule type="top10" dxfId="6" priority="3" bottom="1" rank="3"/>
  </conditionalFormatting>
  <conditionalFormatting sqref="K2:K101">
    <cfRule type="top10" dxfId="5" priority="2" bottom="1" rank="3"/>
  </conditionalFormatting>
  <conditionalFormatting sqref="J2:J101">
    <cfRule type="top10" dxfId="4" priority="1" bottom="1" rank="3"/>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E92551-6DE7-43D7-884B-4135A6D81E0F}">
  <dimension ref="A3:Y17"/>
  <sheetViews>
    <sheetView zoomScale="75" zoomScaleNormal="114" workbookViewId="0">
      <selection activeCell="G18" sqref="G18"/>
    </sheetView>
  </sheetViews>
  <sheetFormatPr defaultRowHeight="14.5" x14ac:dyDescent="0.35"/>
  <cols>
    <col min="1" max="1" width="30.90625" bestFit="1" customWidth="1"/>
    <col min="2" max="2" width="8.81640625" bestFit="1" customWidth="1"/>
    <col min="4" max="4" width="13.453125" bestFit="1" customWidth="1"/>
    <col min="5" max="5" width="17.26953125" bestFit="1" customWidth="1"/>
    <col min="7" max="7" width="30.90625" bestFit="1" customWidth="1"/>
    <col min="8" max="8" width="23.453125" bestFit="1" customWidth="1"/>
    <col min="9" max="9" width="19.1796875" bestFit="1" customWidth="1"/>
    <col min="10" max="10" width="13.81640625" bestFit="1" customWidth="1"/>
    <col min="11" max="11" width="16.1796875" bestFit="1" customWidth="1"/>
    <col min="12" max="12" width="15.54296875" bestFit="1" customWidth="1"/>
    <col min="14" max="14" width="13.08984375" bestFit="1" customWidth="1"/>
    <col min="15" max="15" width="15.54296875" bestFit="1" customWidth="1"/>
    <col min="16" max="16" width="20.1796875" bestFit="1" customWidth="1"/>
    <col min="18" max="18" width="13.81640625" bestFit="1" customWidth="1"/>
    <col min="19" max="19" width="17.08984375" bestFit="1" customWidth="1"/>
    <col min="22" max="22" width="16.1796875" bestFit="1" customWidth="1"/>
    <col min="23" max="23" width="16.453125" bestFit="1" customWidth="1"/>
    <col min="24" max="24" width="7.6328125" bestFit="1" customWidth="1"/>
    <col min="25" max="25" width="11" bestFit="1" customWidth="1"/>
  </cols>
  <sheetData>
    <row r="3" spans="1:25" x14ac:dyDescent="0.35">
      <c r="A3" s="7" t="s">
        <v>0</v>
      </c>
      <c r="B3" t="s">
        <v>116</v>
      </c>
      <c r="D3" s="7" t="s">
        <v>117</v>
      </c>
      <c r="E3" t="s">
        <v>118</v>
      </c>
      <c r="G3" s="7" t="s">
        <v>0</v>
      </c>
      <c r="H3" t="s">
        <v>120</v>
      </c>
      <c r="J3" s="7" t="s">
        <v>112</v>
      </c>
      <c r="K3" t="s">
        <v>114</v>
      </c>
      <c r="R3" s="7" t="s">
        <v>112</v>
      </c>
      <c r="S3" t="s">
        <v>115</v>
      </c>
      <c r="V3" s="7" t="s">
        <v>114</v>
      </c>
      <c r="W3" s="7" t="s">
        <v>119</v>
      </c>
    </row>
    <row r="4" spans="1:25" x14ac:dyDescent="0.35">
      <c r="A4" s="8" t="s">
        <v>26</v>
      </c>
      <c r="B4" s="10">
        <v>182870</v>
      </c>
      <c r="D4" s="8" t="s">
        <v>49</v>
      </c>
      <c r="E4" s="10">
        <v>7088.5</v>
      </c>
      <c r="G4" s="8" t="s">
        <v>38</v>
      </c>
      <c r="H4" s="10">
        <v>1940644.6381818184</v>
      </c>
      <c r="J4" s="8" t="s">
        <v>16</v>
      </c>
      <c r="K4" s="9">
        <v>154212</v>
      </c>
      <c r="R4" s="8" t="s">
        <v>28</v>
      </c>
      <c r="S4" s="11">
        <v>120495.18000000001</v>
      </c>
      <c r="V4" s="7" t="s">
        <v>112</v>
      </c>
      <c r="W4" t="s">
        <v>15</v>
      </c>
      <c r="X4" t="s">
        <v>20</v>
      </c>
      <c r="Y4" t="s">
        <v>113</v>
      </c>
    </row>
    <row r="5" spans="1:25" x14ac:dyDescent="0.35">
      <c r="A5" s="8" t="s">
        <v>22</v>
      </c>
      <c r="B5" s="10">
        <v>98117</v>
      </c>
      <c r="D5" s="8" t="s">
        <v>47</v>
      </c>
      <c r="E5" s="10">
        <v>6439.8461538461543</v>
      </c>
      <c r="G5" s="8" t="s">
        <v>12</v>
      </c>
      <c r="H5" s="10">
        <v>1281296.8300000003</v>
      </c>
      <c r="J5" s="8" t="s">
        <v>25</v>
      </c>
      <c r="K5" s="9">
        <v>146876</v>
      </c>
      <c r="R5" s="8" t="s">
        <v>52</v>
      </c>
      <c r="S5" s="11">
        <v>610610</v>
      </c>
      <c r="V5" s="8" t="s">
        <v>14</v>
      </c>
      <c r="W5" s="9">
        <v>24098</v>
      </c>
      <c r="X5" s="9">
        <v>16447</v>
      </c>
      <c r="Y5" s="9">
        <v>40545</v>
      </c>
    </row>
    <row r="6" spans="1:25" x14ac:dyDescent="0.35">
      <c r="A6" s="8" t="s">
        <v>12</v>
      </c>
      <c r="B6" s="10">
        <v>68325</v>
      </c>
      <c r="D6" s="8" t="s">
        <v>14</v>
      </c>
      <c r="E6" s="10">
        <v>5792.1428571428569</v>
      </c>
      <c r="G6" s="8" t="s">
        <v>17</v>
      </c>
      <c r="H6" s="10">
        <v>1310055.0699999998</v>
      </c>
      <c r="J6" s="8" t="s">
        <v>21</v>
      </c>
      <c r="K6" s="9">
        <v>211783</v>
      </c>
      <c r="R6" s="8" t="s">
        <v>55</v>
      </c>
      <c r="S6" s="11">
        <v>751944.18000000017</v>
      </c>
      <c r="V6" s="8" t="s">
        <v>49</v>
      </c>
      <c r="W6" s="9">
        <v>41588</v>
      </c>
      <c r="X6" s="9">
        <v>15120</v>
      </c>
      <c r="Y6" s="9">
        <v>56708</v>
      </c>
    </row>
    <row r="7" spans="1:25" x14ac:dyDescent="0.35">
      <c r="A7" s="8" t="s">
        <v>38</v>
      </c>
      <c r="B7" s="10">
        <v>59967</v>
      </c>
      <c r="D7" s="8" t="s">
        <v>41</v>
      </c>
      <c r="E7" s="10">
        <v>5481.5384615384619</v>
      </c>
      <c r="G7" s="8" t="s">
        <v>22</v>
      </c>
      <c r="H7" s="10">
        <v>1516769.6413636364</v>
      </c>
      <c r="J7" s="8" t="s">
        <v>113</v>
      </c>
      <c r="K7" s="9">
        <v>512871</v>
      </c>
      <c r="R7" s="8" t="s">
        <v>49</v>
      </c>
      <c r="S7" s="11">
        <v>888047.28000000026</v>
      </c>
      <c r="V7" s="8" t="s">
        <v>19</v>
      </c>
      <c r="W7" s="9">
        <v>3761</v>
      </c>
      <c r="X7" s="9">
        <v>22116</v>
      </c>
      <c r="Y7" s="9">
        <v>25877</v>
      </c>
    </row>
    <row r="8" spans="1:25" x14ac:dyDescent="0.35">
      <c r="A8" s="8" t="s">
        <v>68</v>
      </c>
      <c r="B8" s="10">
        <v>48678</v>
      </c>
      <c r="D8" s="8" t="s">
        <v>52</v>
      </c>
      <c r="E8" s="10">
        <v>5337.5</v>
      </c>
      <c r="G8" s="8" t="s">
        <v>68</v>
      </c>
      <c r="H8" s="10">
        <v>1405270.6580000001</v>
      </c>
      <c r="R8" s="8" t="s">
        <v>36</v>
      </c>
      <c r="S8" s="11">
        <v>1220622.48</v>
      </c>
      <c r="V8" s="8" t="s">
        <v>41</v>
      </c>
      <c r="W8" s="9">
        <v>40871</v>
      </c>
      <c r="X8" s="9">
        <v>30389</v>
      </c>
      <c r="Y8" s="9">
        <v>71260</v>
      </c>
    </row>
    <row r="9" spans="1:25" x14ac:dyDescent="0.35">
      <c r="A9" s="8" t="s">
        <v>17</v>
      </c>
      <c r="B9" s="10">
        <v>35771</v>
      </c>
      <c r="D9" s="8" t="s">
        <v>28</v>
      </c>
      <c r="E9" s="10">
        <v>4999.8</v>
      </c>
      <c r="G9" s="8" t="s">
        <v>95</v>
      </c>
      <c r="H9" s="10">
        <v>1881118.8500000003</v>
      </c>
      <c r="R9" s="8" t="s">
        <v>34</v>
      </c>
      <c r="S9" s="11">
        <v>1265819.6300000001</v>
      </c>
      <c r="V9" s="8" t="s">
        <v>47</v>
      </c>
      <c r="W9" s="9">
        <v>41749</v>
      </c>
      <c r="X9" s="9">
        <v>41969</v>
      </c>
      <c r="Y9" s="9">
        <v>83718</v>
      </c>
    </row>
    <row r="10" spans="1:25" x14ac:dyDescent="0.35">
      <c r="A10" s="8" t="s">
        <v>95</v>
      </c>
      <c r="B10" s="10">
        <v>19143</v>
      </c>
      <c r="D10" s="8" t="s">
        <v>32</v>
      </c>
      <c r="E10" s="10">
        <v>4969.666666666667</v>
      </c>
      <c r="G10" s="8" t="s">
        <v>26</v>
      </c>
      <c r="H10" s="10">
        <v>1102000.8730555559</v>
      </c>
      <c r="R10" s="8" t="s">
        <v>19</v>
      </c>
      <c r="S10" s="11">
        <v>2292443.4299999997</v>
      </c>
      <c r="V10" s="8" t="s">
        <v>28</v>
      </c>
      <c r="W10" s="9">
        <v>13904</v>
      </c>
      <c r="X10" s="9">
        <v>36094</v>
      </c>
      <c r="Y10" s="9">
        <v>49998</v>
      </c>
    </row>
    <row r="11" spans="1:25" x14ac:dyDescent="0.35">
      <c r="A11" s="8" t="s">
        <v>113</v>
      </c>
      <c r="B11" s="9">
        <v>512871</v>
      </c>
      <c r="D11" s="8" t="s">
        <v>36</v>
      </c>
      <c r="E11" s="10">
        <v>4870.8</v>
      </c>
      <c r="G11" s="8" t="s">
        <v>113</v>
      </c>
      <c r="H11" s="9">
        <v>1373487.6830999998</v>
      </c>
      <c r="R11" s="8" t="s">
        <v>14</v>
      </c>
      <c r="S11" s="11">
        <v>3886643.7000000007</v>
      </c>
      <c r="V11" s="8" t="s">
        <v>32</v>
      </c>
      <c r="W11" s="9">
        <v>44445</v>
      </c>
      <c r="X11" s="9">
        <v>282</v>
      </c>
      <c r="Y11" s="9">
        <v>44727</v>
      </c>
    </row>
    <row r="12" spans="1:25" x14ac:dyDescent="0.35">
      <c r="D12" s="8" t="s">
        <v>55</v>
      </c>
      <c r="E12" s="10">
        <v>4545.666666666667</v>
      </c>
      <c r="R12" s="8" t="s">
        <v>41</v>
      </c>
      <c r="S12" s="11">
        <v>5233334.4000000004</v>
      </c>
      <c r="V12" s="8" t="s">
        <v>52</v>
      </c>
      <c r="W12" s="9"/>
      <c r="X12" s="9">
        <v>10675</v>
      </c>
      <c r="Y12" s="9">
        <v>10675</v>
      </c>
    </row>
    <row r="13" spans="1:25" x14ac:dyDescent="0.35">
      <c r="D13" s="8" t="s">
        <v>24</v>
      </c>
      <c r="E13" s="10">
        <v>3913.9166666666665</v>
      </c>
      <c r="R13" s="8" t="s">
        <v>24</v>
      </c>
      <c r="S13" s="11">
        <v>5929583.75</v>
      </c>
      <c r="V13" s="8" t="s">
        <v>24</v>
      </c>
      <c r="W13" s="9">
        <v>20799</v>
      </c>
      <c r="X13" s="9">
        <v>26168</v>
      </c>
      <c r="Y13" s="9">
        <v>46967</v>
      </c>
    </row>
    <row r="14" spans="1:25" x14ac:dyDescent="0.35">
      <c r="D14" s="8" t="s">
        <v>19</v>
      </c>
      <c r="E14" s="10">
        <v>3696.7142857142858</v>
      </c>
      <c r="R14" s="8" t="s">
        <v>32</v>
      </c>
      <c r="S14" s="11">
        <v>7412605.709999999</v>
      </c>
      <c r="V14" s="8" t="s">
        <v>36</v>
      </c>
      <c r="W14" s="9">
        <v>40350</v>
      </c>
      <c r="X14" s="9">
        <v>8358</v>
      </c>
      <c r="Y14" s="9">
        <v>48708</v>
      </c>
    </row>
    <row r="15" spans="1:25" x14ac:dyDescent="0.35">
      <c r="D15" s="8" t="s">
        <v>34</v>
      </c>
      <c r="E15" s="10">
        <v>3341.8333333333335</v>
      </c>
      <c r="R15" s="8" t="s">
        <v>47</v>
      </c>
      <c r="S15" s="11">
        <v>14556048.659999996</v>
      </c>
      <c r="V15" s="8" t="s">
        <v>55</v>
      </c>
      <c r="W15" s="9"/>
      <c r="X15" s="9">
        <v>13637</v>
      </c>
      <c r="Y15" s="9">
        <v>13637</v>
      </c>
    </row>
    <row r="16" spans="1:25" x14ac:dyDescent="0.35">
      <c r="D16" s="8" t="s">
        <v>113</v>
      </c>
      <c r="E16" s="9">
        <v>5128.71</v>
      </c>
      <c r="R16" s="8" t="s">
        <v>113</v>
      </c>
      <c r="S16" s="9">
        <v>44168198.399999999</v>
      </c>
      <c r="V16" s="8" t="s">
        <v>34</v>
      </c>
      <c r="W16" s="9">
        <v>5217</v>
      </c>
      <c r="X16" s="9">
        <v>14834</v>
      </c>
      <c r="Y16" s="9">
        <v>20051</v>
      </c>
    </row>
    <row r="17" spans="22:25" x14ac:dyDescent="0.35">
      <c r="V17" s="8" t="s">
        <v>113</v>
      </c>
      <c r="W17" s="9">
        <v>276782</v>
      </c>
      <c r="X17" s="9">
        <v>236089</v>
      </c>
      <c r="Y17" s="9">
        <v>512871</v>
      </c>
    </row>
  </sheetData>
  <pageMargins left="0.7" right="0.7" top="0.75" bottom="0.75" header="0.3" footer="0.3"/>
  <pageSetup paperSize="9" orientation="portrait" r:id="rId7"/>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AmazonSalesData (1)</vt:lpstr>
      <vt:lpstr>chart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Prasad Surywanshi</cp:lastModifiedBy>
  <dcterms:created xsi:type="dcterms:W3CDTF">2025-07-12T16:42:51Z</dcterms:created>
  <dcterms:modified xsi:type="dcterms:W3CDTF">2025-07-25T07:50:05Z</dcterms:modified>
</cp:coreProperties>
</file>